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POU\02 Planovi i rebalansi\Rebalansi\2025\"/>
    </mc:Choice>
  </mc:AlternateContent>
  <xr:revisionPtr revIDLastSave="0" documentId="13_ncr:1_{3360141C-A979-452F-8A0B-D6E5A2FC62F9}" xr6:coauthVersionLast="47" xr6:coauthVersionMax="47" xr10:uidLastSave="{00000000-0000-0000-0000-000000000000}"/>
  <bookViews>
    <workbookView xWindow="90" yWindow="165" windowWidth="19380" windowHeight="20580" tabRatio="528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0" l="1"/>
  <c r="F28" i="10"/>
  <c r="F29" i="10" s="1"/>
  <c r="H9" i="10"/>
  <c r="H11" i="10"/>
  <c r="G13" i="10" l="1"/>
  <c r="H13" i="10" s="1"/>
  <c r="G12" i="10"/>
  <c r="H12" i="10" s="1"/>
  <c r="H10" i="10"/>
  <c r="G9" i="10"/>
  <c r="G9" i="7"/>
  <c r="G10" i="7"/>
  <c r="G11" i="7"/>
  <c r="G12" i="7"/>
  <c r="G13" i="7"/>
  <c r="G14" i="7"/>
  <c r="G15" i="7"/>
  <c r="G16" i="7"/>
  <c r="G17" i="7"/>
  <c r="G18" i="7"/>
  <c r="G19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" i="7"/>
  <c r="C14" i="5"/>
  <c r="C12" i="5"/>
  <c r="D28" i="8"/>
  <c r="D29" i="8"/>
  <c r="D30" i="8"/>
  <c r="D31" i="8"/>
  <c r="D32" i="8"/>
  <c r="D33" i="8"/>
  <c r="D35" i="8"/>
  <c r="D36" i="8"/>
  <c r="D37" i="8"/>
  <c r="D38" i="8"/>
  <c r="D12" i="8"/>
  <c r="D13" i="8"/>
  <c r="D14" i="8"/>
  <c r="D15" i="8"/>
  <c r="D16" i="8"/>
  <c r="D17" i="8"/>
  <c r="D18" i="8"/>
  <c r="D19" i="8"/>
  <c r="D20" i="8"/>
  <c r="D21" i="8"/>
  <c r="F29" i="3"/>
  <c r="F30" i="3"/>
  <c r="F31" i="3"/>
  <c r="F33" i="3"/>
  <c r="F34" i="3"/>
  <c r="F12" i="3"/>
  <c r="F13" i="3"/>
  <c r="F14" i="3"/>
  <c r="F15" i="3"/>
  <c r="G11" i="10" l="1"/>
  <c r="H14" i="10" s="1"/>
  <c r="G8" i="10"/>
  <c r="D13" i="5"/>
  <c r="C13" i="5"/>
  <c r="C11" i="5"/>
  <c r="B11" i="5"/>
  <c r="B10" i="5" s="1"/>
  <c r="B13" i="5"/>
  <c r="C37" i="8"/>
  <c r="C34" i="8"/>
  <c r="D34" i="8" s="1"/>
  <c r="C32" i="8"/>
  <c r="C30" i="8"/>
  <c r="C28" i="8"/>
  <c r="B37" i="8"/>
  <c r="B34" i="8"/>
  <c r="B32" i="8"/>
  <c r="B30" i="8"/>
  <c r="B28" i="8"/>
  <c r="C20" i="8"/>
  <c r="C17" i="8"/>
  <c r="C15" i="8"/>
  <c r="C13" i="8"/>
  <c r="C11" i="8"/>
  <c r="B20" i="8"/>
  <c r="B15" i="8"/>
  <c r="B13" i="8"/>
  <c r="B11" i="8"/>
  <c r="E32" i="3"/>
  <c r="E28" i="3"/>
  <c r="F28" i="3" s="1"/>
  <c r="F11" i="3"/>
  <c r="F10" i="3" s="1"/>
  <c r="D11" i="3"/>
  <c r="D10" i="3" s="1"/>
  <c r="F80" i="7"/>
  <c r="F78" i="7"/>
  <c r="F77" i="7" s="1"/>
  <c r="F75" i="7"/>
  <c r="F74" i="7" s="1"/>
  <c r="F72" i="7"/>
  <c r="F70" i="7"/>
  <c r="F66" i="7"/>
  <c r="F65" i="7" s="1"/>
  <c r="F63" i="7"/>
  <c r="F62" i="7" s="1"/>
  <c r="F60" i="7"/>
  <c r="F59" i="7" s="1"/>
  <c r="F57" i="7"/>
  <c r="F56" i="7" s="1"/>
  <c r="F53" i="7"/>
  <c r="F52" i="7" s="1"/>
  <c r="F50" i="7"/>
  <c r="F49" i="7" s="1"/>
  <c r="F47" i="7"/>
  <c r="F46" i="7" s="1"/>
  <c r="F44" i="7"/>
  <c r="F43" i="7" s="1"/>
  <c r="F40" i="7"/>
  <c r="F39" i="7" s="1"/>
  <c r="F37" i="7"/>
  <c r="F36" i="7" s="1"/>
  <c r="F34" i="7"/>
  <c r="F33" i="7" s="1"/>
  <c r="F30" i="7"/>
  <c r="F28" i="7"/>
  <c r="F25" i="7"/>
  <c r="F24" i="7" s="1"/>
  <c r="F21" i="7"/>
  <c r="F18" i="7"/>
  <c r="F17" i="7" s="1"/>
  <c r="F13" i="7"/>
  <c r="F12" i="7" s="1"/>
  <c r="F9" i="7"/>
  <c r="F8" i="7" s="1"/>
  <c r="E24" i="7"/>
  <c r="E63" i="7"/>
  <c r="E62" i="7" s="1"/>
  <c r="E40" i="7"/>
  <c r="E39" i="7" s="1"/>
  <c r="E30" i="7"/>
  <c r="E28" i="7"/>
  <c r="E27" i="7" s="1"/>
  <c r="E25" i="7"/>
  <c r="E80" i="7"/>
  <c r="E78" i="7"/>
  <c r="E75" i="7"/>
  <c r="E74" i="7" s="1"/>
  <c r="E72" i="7"/>
  <c r="E70" i="7"/>
  <c r="E66" i="7"/>
  <c r="E65" i="7" s="1"/>
  <c r="E60" i="7"/>
  <c r="E59" i="7" s="1"/>
  <c r="E57" i="7"/>
  <c r="E56" i="7" s="1"/>
  <c r="E53" i="7"/>
  <c r="E52" i="7" s="1"/>
  <c r="E50" i="7"/>
  <c r="E49" i="7" s="1"/>
  <c r="E47" i="7"/>
  <c r="E46" i="7" s="1"/>
  <c r="E44" i="7"/>
  <c r="E43" i="7" s="1"/>
  <c r="E37" i="7"/>
  <c r="E36" i="7" s="1"/>
  <c r="E34" i="7"/>
  <c r="E33" i="7" s="1"/>
  <c r="E21" i="7"/>
  <c r="E20" i="7" s="1"/>
  <c r="E18" i="7"/>
  <c r="E17" i="7" s="1"/>
  <c r="E13" i="7"/>
  <c r="E12" i="7" s="1"/>
  <c r="E9" i="7"/>
  <c r="E8" i="7" s="1"/>
  <c r="B17" i="8"/>
  <c r="B10" i="8" s="1"/>
  <c r="D28" i="3"/>
  <c r="D32" i="3"/>
  <c r="E11" i="3"/>
  <c r="E10" i="3" s="1"/>
  <c r="G14" i="10" l="1"/>
  <c r="F20" i="7"/>
  <c r="G20" i="7" s="1"/>
  <c r="G21" i="7"/>
  <c r="F69" i="7"/>
  <c r="F27" i="7"/>
  <c r="F23" i="7" s="1"/>
  <c r="C10" i="5"/>
  <c r="C27" i="8"/>
  <c r="C10" i="8"/>
  <c r="D11" i="8"/>
  <c r="D10" i="8" s="1"/>
  <c r="E27" i="3"/>
  <c r="F32" i="3"/>
  <c r="F27" i="3" s="1"/>
  <c r="F68" i="7"/>
  <c r="F42" i="7"/>
  <c r="F32" i="7"/>
  <c r="F55" i="7"/>
  <c r="E23" i="7"/>
  <c r="D27" i="8"/>
  <c r="B27" i="8"/>
  <c r="D27" i="3"/>
  <c r="E69" i="7"/>
  <c r="G7" i="7"/>
  <c r="G6" i="7" s="1"/>
  <c r="F7" i="7"/>
  <c r="E32" i="7"/>
  <c r="E77" i="7"/>
  <c r="E55" i="7"/>
  <c r="E7" i="7"/>
  <c r="E42" i="7"/>
  <c r="F6" i="7" l="1"/>
  <c r="E68" i="7"/>
  <c r="E6" i="7" s="1"/>
  <c r="F37" i="10"/>
  <c r="G34" i="10" s="1"/>
  <c r="G37" i="10" s="1"/>
  <c r="H34" i="10" s="1"/>
  <c r="H37" i="10" s="1"/>
  <c r="H21" i="10"/>
  <c r="G21" i="10"/>
  <c r="F21" i="10"/>
  <c r="F8" i="10"/>
  <c r="G22" i="10" l="1"/>
  <c r="G28" i="10" s="1"/>
  <c r="G29" i="10" s="1"/>
  <c r="H22" i="10"/>
  <c r="H28" i="10" s="1"/>
  <c r="H29" i="10" s="1"/>
  <c r="F11" i="10"/>
  <c r="F14" i="10" s="1"/>
  <c r="F22" i="10" l="1"/>
</calcChain>
</file>

<file path=xl/sharedStrings.xml><?xml version="1.0" encoding="utf-8"?>
<sst xmlns="http://schemas.openxmlformats.org/spreadsheetml/2006/main" count="260" uniqueCount="111">
  <si>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</si>
  <si>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</si>
  <si>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</si>
  <si>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</si>
  <si>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</si>
  <si>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</si>
  <si>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</si>
  <si>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</si>
  <si>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</si>
  <si>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</si>
  <si>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</si>
  <si>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</si>
  <si>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</si>
  <si>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</si>
  <si>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</si>
  <si>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</si>
  <si>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</si>
  <si>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</si>
  <si>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</si>
  <si>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</si>
  <si>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</si>
  <si>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</si>
  <si>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</si>
  <si>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</si>
  <si>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</si>
  <si>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</si>
  <si>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</si>
  <si>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</si>
  <si>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</si>
  <si>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</si>
  <si>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</si>
  <si>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</si>
  <si>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</si>
  <si>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</si>
  <si>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</si>
  <si>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</si>
  <si>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</si>
  <si>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</si>
  <si>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</si>
  <si>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</si>
  <si>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</si>
  <si>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</si>
  <si>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</si>
  <si>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</si>
  <si>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</si>
  <si>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</si>
  <si>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</si>
  <si>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</si>
  <si>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</si>
  <si>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</si>
  <si>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</si>
  <si>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</si>
  <si>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</si>
  <si>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</si>
  <si>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</si>
  <si>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</si>
  <si>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</si>
  <si>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</si>
  <si>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</si>
  <si>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</si>
  <si>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</si>
  <si>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</si>
  <si>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</si>
  <si>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Plan za 2025.</t>
  </si>
  <si>
    <t xml:space="preserve">Prihodi od upravnih i administrativnih pristojbi, pristojbi po
posebnim propisima i naknada </t>
  </si>
  <si>
    <t>Prihodi od prodaje proizvoda i robe te pruženih usluga i prihodi od
donacija</t>
  </si>
  <si>
    <t>Financijski rashodi</t>
  </si>
  <si>
    <t>Rashodi za dodatna ulaganja na nefinancijskoj imovini</t>
  </si>
  <si>
    <t>11 Opći prihodi i primici</t>
  </si>
  <si>
    <t>31 Vlastiti prihodi</t>
  </si>
  <si>
    <t>49 Prihodi za posebne namjene proračunskih korisnika</t>
  </si>
  <si>
    <t>54 Ostale pomoći proračunskih korisnika</t>
  </si>
  <si>
    <t>6 Donacije</t>
  </si>
  <si>
    <t>63 Donacije proračunskih korisnika</t>
  </si>
  <si>
    <t>UKUPNO RASHODI</t>
  </si>
  <si>
    <t xml:space="preserve">08 Rekreacija, kultura i religija </t>
  </si>
  <si>
    <t>082 Službe kulture</t>
  </si>
  <si>
    <t>09 Obrazovanje</t>
  </si>
  <si>
    <t>095 Obrazovanje koje se ne može definirati po stupnju</t>
  </si>
  <si>
    <t>PROGRAM 4000</t>
  </si>
  <si>
    <t>Javnih potreba u odgoju i obrazovanju</t>
  </si>
  <si>
    <t>Aktivnost A100050</t>
  </si>
  <si>
    <t>Redovna djelatnost Pučkog otvorenog učilišta Slatina</t>
  </si>
  <si>
    <t>Izvor financiranja 1.1.</t>
  </si>
  <si>
    <t>Opći prihodi i primici</t>
  </si>
  <si>
    <t>Izvor financiranja 3.1.</t>
  </si>
  <si>
    <t>Vlastiti prihodi</t>
  </si>
  <si>
    <t>Izvor financiranja 4.9.</t>
  </si>
  <si>
    <t>Prihodi za posebne namjene</t>
  </si>
  <si>
    <t>Izvor financiranja 5.4.</t>
  </si>
  <si>
    <t>Ostale pomoći</t>
  </si>
  <si>
    <t>Kapitalni projekt</t>
  </si>
  <si>
    <t>Izvor financiranja 5.9.</t>
  </si>
  <si>
    <t>Pomoći EU proračunski korisnici</t>
  </si>
  <si>
    <t>Kapitalni projekt K100040</t>
  </si>
  <si>
    <t>Opremanje Pučkog otvorenog učilišta Slatina</t>
  </si>
  <si>
    <t>Tekući projekt T100040</t>
  </si>
  <si>
    <t>Izvor financiranja 6.3.</t>
  </si>
  <si>
    <t>Donacije</t>
  </si>
  <si>
    <t>Tekući projekt T100041</t>
  </si>
  <si>
    <t>Poticanje revije europskog i hrvatskog filma</t>
  </si>
  <si>
    <t>Tekući projekt T100061</t>
  </si>
  <si>
    <t>Pogled u budućnost</t>
  </si>
  <si>
    <t>Rashodi za nabavu dugotrajne proizvedene imovine</t>
  </si>
  <si>
    <t>59 Pomoći EU - ESF - 85%</t>
  </si>
  <si>
    <t>Poticanje kazališta</t>
  </si>
  <si>
    <t>Povećanje/smanjenje</t>
  </si>
  <si>
    <t>Novi plan 2025.</t>
  </si>
  <si>
    <t>EU PROJEKT</t>
  </si>
  <si>
    <t xml:space="preserve"> IZMJENE I DOPUNE FINANCIJSKOG PLAN PUČKOG OTVORENOG UČILIŠTA SLATINA
ZA 2025. GODINU</t>
  </si>
  <si>
    <t>IZMJENE I DOPUNE FINANCIJSKOG PLAN PUČKOG OTVORENOG UČILIŠTA SLATINA
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</si>
</sst>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b/>
      <sz val="10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wrapText="1"/>
    </xf>
    <xf numFmtId="0" fontId="21" fillId="2" borderId="3" xfId="0" applyFont="1" applyFill="1" applyBorder="1" applyAlignment="1">
      <alignment horizontal="left" vertical="center" wrapText="1"/>
    </xf>
    <xf numFmtId="0" fontId="22" fillId="0" borderId="3" xfId="0" applyFont="1" applyBorder="1" applyAlignment="1">
      <alignment wrapText="1"/>
    </xf>
    <xf numFmtId="0" fontId="21" fillId="2" borderId="3" xfId="0" quotePrefix="1" applyFont="1" applyFill="1" applyBorder="1" applyAlignment="1">
      <alignment horizontal="left" vertical="center"/>
    </xf>
    <xf numFmtId="0" fontId="0" fillId="0" borderId="3" xfId="0" applyBorder="1"/>
    <xf numFmtId="0" fontId="22" fillId="0" borderId="3" xfId="0" applyFont="1" applyBorder="1" applyAlignment="1">
      <alignment horizontal="left"/>
    </xf>
    <xf numFmtId="0" fontId="21" fillId="2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25" fillId="2" borderId="3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 indent="1"/>
    </xf>
    <xf numFmtId="3" fontId="0" fillId="0" borderId="0" xfId="0" applyNumberFormat="1"/>
    <xf numFmtId="4" fontId="6" fillId="0" borderId="3" xfId="0" applyNumberFormat="1" applyFont="1" applyBorder="1" applyAlignment="1">
      <alignment horizontal="right" vertical="center" wrapText="1"/>
    </xf>
    <xf numFmtId="4" fontId="2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23" fillId="0" borderId="3" xfId="0" applyNumberFormat="1" applyFont="1" applyBorder="1" applyAlignment="1">
      <alignment horizontal="right"/>
    </xf>
    <xf numFmtId="4" fontId="22" fillId="0" borderId="3" xfId="0" applyNumberFormat="1" applyFont="1" applyBorder="1"/>
    <xf numFmtId="4" fontId="27" fillId="0" borderId="3" xfId="0" applyNumberFormat="1" applyFont="1" applyBorder="1"/>
    <xf numFmtId="4" fontId="23" fillId="2" borderId="4" xfId="0" applyNumberFormat="1" applyFont="1" applyFill="1" applyBorder="1" applyAlignment="1">
      <alignment horizontal="right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top" wrapText="1" indent="1"/>
    </xf>
    <xf numFmtId="0" fontId="3" fillId="2" borderId="2" xfId="0" applyFont="1" applyFill="1" applyBorder="1" applyAlignment="1">
      <alignment horizontal="left" vertical="top" wrapText="1" indent="1"/>
    </xf>
    <xf numFmtId="0" fontId="3" fillId="2" borderId="4" xfId="0" applyFont="1" applyFill="1" applyBorder="1" applyAlignment="1">
      <alignment horizontal="left" vertical="top" wrapText="1" inden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tabSelected="1" workbookViewId="0">
      <selection sqref="A1:H1"/>
    </sheetView>
  </sheetViews>
  <sheetFormatPr defaultRowHeight="15" x14ac:dyDescent="0.25"/>
  <cols>
    <col min="5" max="8" width="25.28515625" customWidth="1"/>
  </cols>
  <sheetData>
    <row r="1" spans="1:8" ht="42" customHeight="1" x14ac:dyDescent="0.25">
      <c r="A1" s="86" t="s">
        <v>109</v>
      </c>
      <c r="B1" s="86"/>
      <c r="C1" s="86"/>
      <c r="D1" s="86"/>
      <c r="E1" s="86"/>
      <c r="F1" s="86"/>
      <c r="G1" s="86"/>
      <c r="H1" s="86"/>
    </row>
    <row r="2" spans="1:8" ht="18" x14ac:dyDescent="0.25">
      <c r="A2" s="4"/>
      <c r="B2" s="4"/>
      <c r="C2" s="4"/>
      <c r="D2" s="4"/>
      <c r="E2" s="4"/>
      <c r="F2" s="4"/>
      <c r="G2" s="4"/>
      <c r="H2" s="4"/>
    </row>
    <row r="3" spans="1:8" ht="15.75" x14ac:dyDescent="0.25">
      <c r="A3" s="86" t="s">
        <v>17</v>
      </c>
      <c r="B3" s="86"/>
      <c r="C3" s="86"/>
      <c r="D3" s="86"/>
      <c r="E3" s="86"/>
      <c r="F3" s="86"/>
      <c r="G3" s="99"/>
      <c r="H3" s="99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5.75" x14ac:dyDescent="0.25">
      <c r="A5" s="86" t="s">
        <v>23</v>
      </c>
      <c r="B5" s="87"/>
      <c r="C5" s="87"/>
      <c r="D5" s="87"/>
      <c r="E5" s="87"/>
      <c r="F5" s="87"/>
      <c r="G5" s="87"/>
      <c r="H5" s="87"/>
    </row>
    <row r="6" spans="1:8" ht="18" x14ac:dyDescent="0.25">
      <c r="A6" s="1"/>
      <c r="B6" s="2"/>
      <c r="C6" s="2"/>
      <c r="D6" s="2"/>
      <c r="E6" s="6"/>
      <c r="F6" s="7"/>
      <c r="G6" s="7"/>
      <c r="H6" s="29" t="s">
        <v>30</v>
      </c>
    </row>
    <row r="7" spans="1:8" x14ac:dyDescent="0.25">
      <c r="A7" s="25"/>
      <c r="B7" s="26"/>
      <c r="C7" s="26"/>
      <c r="D7" s="27"/>
      <c r="E7" s="28"/>
      <c r="F7" s="3" t="s">
        <v>63</v>
      </c>
      <c r="G7" s="3" t="s">
        <v>106</v>
      </c>
      <c r="H7" s="3" t="s">
        <v>107</v>
      </c>
    </row>
    <row r="8" spans="1:8" x14ac:dyDescent="0.25">
      <c r="A8" s="91" t="s">
        <v>0</v>
      </c>
      <c r="B8" s="85"/>
      <c r="C8" s="85"/>
      <c r="D8" s="85"/>
      <c r="E8" s="100"/>
      <c r="F8" s="80">
        <f t="shared" ref="F8:G8" si="0">F9+F10</f>
        <v>645001</v>
      </c>
      <c r="G8" s="80">
        <f t="shared" si="0"/>
        <v>-112588.95999999999</v>
      </c>
      <c r="H8" s="80">
        <f t="shared" ref="H8:H13" si="1">F8+G8</f>
        <v>532412.04</v>
      </c>
    </row>
    <row r="9" spans="1:8" x14ac:dyDescent="0.25">
      <c r="A9" s="101" t="s">
        <v>31</v>
      </c>
      <c r="B9" s="102"/>
      <c r="C9" s="102"/>
      <c r="D9" s="102"/>
      <c r="E9" s="98"/>
      <c r="F9" s="81">
        <v>645001</v>
      </c>
      <c r="G9" s="81">
        <f>' Račun prihoda i rashoda'!E11</f>
        <v>-112588.95999999999</v>
      </c>
      <c r="H9" s="81">
        <f t="shared" si="1"/>
        <v>532412.04</v>
      </c>
    </row>
    <row r="10" spans="1:8" x14ac:dyDescent="0.25">
      <c r="A10" s="97" t="s">
        <v>32</v>
      </c>
      <c r="B10" s="98"/>
      <c r="C10" s="98"/>
      <c r="D10" s="98"/>
      <c r="E10" s="98"/>
      <c r="F10" s="81">
        <v>0</v>
      </c>
      <c r="G10" s="81">
        <v>0</v>
      </c>
      <c r="H10" s="81">
        <f t="shared" si="1"/>
        <v>0</v>
      </c>
    </row>
    <row r="11" spans="1:8" x14ac:dyDescent="0.25">
      <c r="A11" s="30" t="s">
        <v>1</v>
      </c>
      <c r="B11" s="38"/>
      <c r="C11" s="38"/>
      <c r="D11" s="38"/>
      <c r="E11" s="38"/>
      <c r="F11" s="80">
        <f t="shared" ref="F11:G11" si="2">F12+F13</f>
        <v>645001</v>
      </c>
      <c r="G11" s="80">
        <f t="shared" si="2"/>
        <v>-112588.95999999999</v>
      </c>
      <c r="H11" s="80">
        <f t="shared" si="1"/>
        <v>532412.04</v>
      </c>
    </row>
    <row r="12" spans="1:8" x14ac:dyDescent="0.25">
      <c r="A12" s="103" t="s">
        <v>33</v>
      </c>
      <c r="B12" s="102"/>
      <c r="C12" s="102"/>
      <c r="D12" s="102"/>
      <c r="E12" s="102"/>
      <c r="F12" s="81">
        <v>497168.8</v>
      </c>
      <c r="G12" s="81">
        <f>' Račun prihoda i rashoda'!E28</f>
        <v>10183.24</v>
      </c>
      <c r="H12" s="81">
        <f t="shared" si="1"/>
        <v>507352.04</v>
      </c>
    </row>
    <row r="13" spans="1:8" x14ac:dyDescent="0.25">
      <c r="A13" s="97" t="s">
        <v>34</v>
      </c>
      <c r="B13" s="98"/>
      <c r="C13" s="98"/>
      <c r="D13" s="98"/>
      <c r="E13" s="98"/>
      <c r="F13" s="81">
        <v>147832.20000000001</v>
      </c>
      <c r="G13" s="81">
        <f>' Račun prihoda i rashoda'!E32</f>
        <v>-122772.2</v>
      </c>
      <c r="H13" s="81">
        <f t="shared" si="1"/>
        <v>25060.000000000015</v>
      </c>
    </row>
    <row r="14" spans="1:8" x14ac:dyDescent="0.25">
      <c r="A14" s="84" t="s">
        <v>55</v>
      </c>
      <c r="B14" s="85"/>
      <c r="C14" s="85"/>
      <c r="D14" s="85"/>
      <c r="E14" s="85"/>
      <c r="F14" s="80">
        <f t="shared" ref="F14" si="3">F8-F11</f>
        <v>0</v>
      </c>
      <c r="G14" s="80">
        <f t="shared" ref="G14:H14" si="4">G8-G11</f>
        <v>0</v>
      </c>
      <c r="H14" s="80">
        <f t="shared" si="4"/>
        <v>0</v>
      </c>
    </row>
    <row r="15" spans="1:8" ht="18" x14ac:dyDescent="0.25">
      <c r="A15" s="4"/>
      <c r="B15" s="19"/>
      <c r="C15" s="19"/>
      <c r="D15" s="19"/>
      <c r="E15" s="19"/>
      <c r="F15" s="20"/>
      <c r="G15" s="20"/>
      <c r="H15" s="20"/>
    </row>
    <row r="16" spans="1:8" ht="15.75" x14ac:dyDescent="0.25">
      <c r="A16" s="86" t="s">
        <v>24</v>
      </c>
      <c r="B16" s="87"/>
      <c r="C16" s="87"/>
      <c r="D16" s="87"/>
      <c r="E16" s="87"/>
      <c r="F16" s="87"/>
      <c r="G16" s="87"/>
      <c r="H16" s="87"/>
    </row>
    <row r="17" spans="1:8" ht="18" x14ac:dyDescent="0.25">
      <c r="A17" s="4"/>
      <c r="B17" s="19"/>
      <c r="C17" s="19"/>
      <c r="D17" s="19"/>
      <c r="E17" s="19"/>
      <c r="F17" s="20"/>
      <c r="G17" s="20"/>
      <c r="H17" s="20"/>
    </row>
    <row r="18" spans="1:8" x14ac:dyDescent="0.25">
      <c r="A18" s="25"/>
      <c r="B18" s="26"/>
      <c r="C18" s="26"/>
      <c r="D18" s="27"/>
      <c r="E18" s="28"/>
      <c r="F18" s="3" t="s">
        <v>63</v>
      </c>
      <c r="G18" s="3" t="s">
        <v>106</v>
      </c>
      <c r="H18" s="3" t="s">
        <v>107</v>
      </c>
    </row>
    <row r="19" spans="1:8" x14ac:dyDescent="0.25">
      <c r="A19" s="97" t="s">
        <v>35</v>
      </c>
      <c r="B19" s="98"/>
      <c r="C19" s="98"/>
      <c r="D19" s="98"/>
      <c r="E19" s="98"/>
      <c r="F19" s="81"/>
      <c r="G19" s="81"/>
      <c r="H19" s="130"/>
    </row>
    <row r="20" spans="1:8" x14ac:dyDescent="0.25">
      <c r="A20" s="97" t="s">
        <v>36</v>
      </c>
      <c r="B20" s="98"/>
      <c r="C20" s="98"/>
      <c r="D20" s="98"/>
      <c r="E20" s="98"/>
      <c r="F20" s="81"/>
      <c r="G20" s="81"/>
      <c r="H20" s="130"/>
    </row>
    <row r="21" spans="1:8" x14ac:dyDescent="0.25">
      <c r="A21" s="84" t="s">
        <v>2</v>
      </c>
      <c r="B21" s="85"/>
      <c r="C21" s="85"/>
      <c r="D21" s="85"/>
      <c r="E21" s="85"/>
      <c r="F21" s="80">
        <f t="shared" ref="F21:H21" si="5">F19-F20</f>
        <v>0</v>
      </c>
      <c r="G21" s="80">
        <f t="shared" si="5"/>
        <v>0</v>
      </c>
      <c r="H21" s="80">
        <f t="shared" si="5"/>
        <v>0</v>
      </c>
    </row>
    <row r="22" spans="1:8" x14ac:dyDescent="0.25">
      <c r="A22" s="84" t="s">
        <v>56</v>
      </c>
      <c r="B22" s="85"/>
      <c r="C22" s="85"/>
      <c r="D22" s="85"/>
      <c r="E22" s="85"/>
      <c r="F22" s="80">
        <f t="shared" ref="F22:H22" si="6">F14+F21</f>
        <v>0</v>
      </c>
      <c r="G22" s="80">
        <f t="shared" si="6"/>
        <v>0</v>
      </c>
      <c r="H22" s="80">
        <f t="shared" si="6"/>
        <v>0</v>
      </c>
    </row>
    <row r="23" spans="1:8" ht="18" x14ac:dyDescent="0.25">
      <c r="A23" s="18"/>
      <c r="B23" s="19"/>
      <c r="C23" s="19"/>
      <c r="D23" s="19"/>
      <c r="E23" s="19"/>
      <c r="F23" s="20"/>
      <c r="G23" s="20"/>
      <c r="H23" s="20"/>
    </row>
    <row r="24" spans="1:8" ht="15.75" x14ac:dyDescent="0.25">
      <c r="A24" s="86" t="s">
        <v>57</v>
      </c>
      <c r="B24" s="87"/>
      <c r="C24" s="87"/>
      <c r="D24" s="87"/>
      <c r="E24" s="87"/>
      <c r="F24" s="87"/>
      <c r="G24" s="87"/>
      <c r="H24" s="87"/>
    </row>
    <row r="25" spans="1:8" ht="15.75" x14ac:dyDescent="0.25">
      <c r="A25" s="36"/>
      <c r="B25" s="37"/>
      <c r="C25" s="37"/>
      <c r="D25" s="37"/>
      <c r="E25" s="37"/>
      <c r="F25" s="37"/>
      <c r="G25" s="37"/>
      <c r="H25" s="37"/>
    </row>
    <row r="26" spans="1:8" x14ac:dyDescent="0.25">
      <c r="A26" s="25"/>
      <c r="B26" s="26"/>
      <c r="C26" s="26"/>
      <c r="D26" s="27"/>
      <c r="E26" s="28"/>
      <c r="F26" s="3" t="s">
        <v>63</v>
      </c>
      <c r="G26" s="3" t="s">
        <v>106</v>
      </c>
      <c r="H26" s="3" t="s">
        <v>107</v>
      </c>
    </row>
    <row r="27" spans="1:8" ht="15" customHeight="1" x14ac:dyDescent="0.25">
      <c r="A27" s="88" t="s">
        <v>58</v>
      </c>
      <c r="B27" s="89"/>
      <c r="C27" s="89"/>
      <c r="D27" s="89"/>
      <c r="E27" s="90"/>
      <c r="F27" s="126">
        <v>70271.199999999997</v>
      </c>
      <c r="G27" s="126">
        <v>0</v>
      </c>
      <c r="H27" s="127">
        <v>0</v>
      </c>
    </row>
    <row r="28" spans="1:8" ht="15" customHeight="1" x14ac:dyDescent="0.25">
      <c r="A28" s="84" t="s">
        <v>59</v>
      </c>
      <c r="B28" s="85"/>
      <c r="C28" s="85"/>
      <c r="D28" s="85"/>
      <c r="E28" s="85"/>
      <c r="F28" s="128">
        <f t="shared" ref="F28:H28" si="7">F22+F27</f>
        <v>70271.199999999997</v>
      </c>
      <c r="G28" s="128">
        <f t="shared" si="7"/>
        <v>0</v>
      </c>
      <c r="H28" s="129">
        <f t="shared" si="7"/>
        <v>0</v>
      </c>
    </row>
    <row r="29" spans="1:8" ht="45" customHeight="1" x14ac:dyDescent="0.25">
      <c r="A29" s="91" t="s">
        <v>60</v>
      </c>
      <c r="B29" s="92"/>
      <c r="C29" s="92"/>
      <c r="D29" s="92"/>
      <c r="E29" s="93"/>
      <c r="F29" s="128">
        <f t="shared" ref="F29:H29" si="8">F14+F21+F27-F28</f>
        <v>0</v>
      </c>
      <c r="G29" s="128">
        <f t="shared" si="8"/>
        <v>0</v>
      </c>
      <c r="H29" s="129">
        <f t="shared" si="8"/>
        <v>0</v>
      </c>
    </row>
    <row r="30" spans="1:8" ht="15.75" x14ac:dyDescent="0.25">
      <c r="A30" s="39"/>
      <c r="B30" s="40"/>
      <c r="C30" s="40"/>
      <c r="D30" s="40"/>
      <c r="E30" s="40"/>
      <c r="F30" s="40"/>
      <c r="G30" s="40"/>
      <c r="H30" s="40"/>
    </row>
    <row r="31" spans="1:8" ht="15.75" x14ac:dyDescent="0.25">
      <c r="A31" s="94" t="s">
        <v>54</v>
      </c>
      <c r="B31" s="94"/>
      <c r="C31" s="94"/>
      <c r="D31" s="94"/>
      <c r="E31" s="94"/>
      <c r="F31" s="94"/>
      <c r="G31" s="94"/>
      <c r="H31" s="94"/>
    </row>
    <row r="32" spans="1:8" ht="18" x14ac:dyDescent="0.25">
      <c r="A32" s="41"/>
      <c r="B32" s="42"/>
      <c r="C32" s="42"/>
      <c r="D32" s="42"/>
      <c r="E32" s="42"/>
      <c r="F32" s="43"/>
      <c r="G32" s="43"/>
      <c r="H32" s="43"/>
    </row>
    <row r="33" spans="1:8" x14ac:dyDescent="0.25">
      <c r="A33" s="44"/>
      <c r="B33" s="45"/>
      <c r="C33" s="45"/>
      <c r="D33" s="46"/>
      <c r="E33" s="47"/>
      <c r="F33" s="3" t="s">
        <v>63</v>
      </c>
      <c r="G33" s="3" t="s">
        <v>106</v>
      </c>
      <c r="H33" s="3" t="s">
        <v>107</v>
      </c>
    </row>
    <row r="34" spans="1:8" x14ac:dyDescent="0.25">
      <c r="A34" s="88" t="s">
        <v>58</v>
      </c>
      <c r="B34" s="89"/>
      <c r="C34" s="89"/>
      <c r="D34" s="89"/>
      <c r="E34" s="90"/>
      <c r="F34" s="126">
        <v>0</v>
      </c>
      <c r="G34" s="126">
        <f>F37</f>
        <v>0</v>
      </c>
      <c r="H34" s="127">
        <f>G37</f>
        <v>0</v>
      </c>
    </row>
    <row r="35" spans="1:8" ht="28.5" customHeight="1" x14ac:dyDescent="0.25">
      <c r="A35" s="88" t="s">
        <v>61</v>
      </c>
      <c r="B35" s="89"/>
      <c r="C35" s="89"/>
      <c r="D35" s="89"/>
      <c r="E35" s="90"/>
      <c r="F35" s="126">
        <v>0</v>
      </c>
      <c r="G35" s="126">
        <v>0</v>
      </c>
      <c r="H35" s="127">
        <v>0</v>
      </c>
    </row>
    <row r="36" spans="1:8" x14ac:dyDescent="0.25">
      <c r="A36" s="88" t="s">
        <v>62</v>
      </c>
      <c r="B36" s="95"/>
      <c r="C36" s="95"/>
      <c r="D36" s="95"/>
      <c r="E36" s="96"/>
      <c r="F36" s="126">
        <v>0</v>
      </c>
      <c r="G36" s="126">
        <v>0</v>
      </c>
      <c r="H36" s="127">
        <v>0</v>
      </c>
    </row>
    <row r="37" spans="1:8" ht="15" customHeight="1" x14ac:dyDescent="0.25">
      <c r="A37" s="84" t="s">
        <v>59</v>
      </c>
      <c r="B37" s="85"/>
      <c r="C37" s="85"/>
      <c r="D37" s="85"/>
      <c r="E37" s="85"/>
      <c r="F37" s="131">
        <f t="shared" ref="F37:H37" si="9">F34-F35+F36</f>
        <v>0</v>
      </c>
      <c r="G37" s="131">
        <f t="shared" si="9"/>
        <v>0</v>
      </c>
      <c r="H37" s="132">
        <f t="shared" si="9"/>
        <v>0</v>
      </c>
    </row>
    <row r="38" spans="1:8" ht="17.25" customHeight="1" x14ac:dyDescent="0.25"/>
    <row r="39" spans="1:8" x14ac:dyDescent="0.25">
      <c r="A39" s="82"/>
      <c r="B39" s="83"/>
      <c r="C39" s="83"/>
      <c r="D39" s="83"/>
      <c r="E39" s="83"/>
      <c r="F39" s="83"/>
      <c r="G39" s="83"/>
      <c r="H39" s="83"/>
    </row>
    <row r="40" spans="1:8" ht="9" customHeight="1" x14ac:dyDescent="0.25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8" ht="42" customHeight="1" x14ac:dyDescent="0.25">
      <c r="A1" s="86" t="s">
        <v>109</v>
      </c>
      <c r="B1" s="86"/>
      <c r="C1" s="86"/>
      <c r="D1" s="86"/>
      <c r="E1" s="86"/>
      <c r="F1" s="86"/>
      <c r="G1" s="86"/>
      <c r="H1" s="86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86" t="s">
        <v>17</v>
      </c>
      <c r="B3" s="86"/>
      <c r="C3" s="86"/>
      <c r="D3" s="86"/>
      <c r="E3" s="86"/>
      <c r="F3" s="86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86" t="s">
        <v>4</v>
      </c>
      <c r="B5" s="86"/>
      <c r="C5" s="86"/>
      <c r="D5" s="86"/>
      <c r="E5" s="86"/>
      <c r="F5" s="86"/>
    </row>
    <row r="6" spans="1:8" ht="18" x14ac:dyDescent="0.25">
      <c r="A6" s="4"/>
      <c r="B6" s="4"/>
      <c r="C6" s="4"/>
      <c r="D6" s="4"/>
      <c r="E6" s="5"/>
      <c r="F6" s="5"/>
    </row>
    <row r="7" spans="1:8" ht="15.75" customHeight="1" x14ac:dyDescent="0.25">
      <c r="A7" s="86" t="s">
        <v>37</v>
      </c>
      <c r="B7" s="86"/>
      <c r="C7" s="86"/>
      <c r="D7" s="86"/>
      <c r="E7" s="86"/>
      <c r="F7" s="86"/>
    </row>
    <row r="8" spans="1:8" ht="18" x14ac:dyDescent="0.25">
      <c r="A8" s="4"/>
      <c r="B8" s="4"/>
      <c r="C8" s="4"/>
      <c r="D8" s="4"/>
      <c r="E8" s="5"/>
      <c r="F8" s="5"/>
    </row>
    <row r="9" spans="1:8" x14ac:dyDescent="0.25">
      <c r="A9" s="17" t="s">
        <v>5</v>
      </c>
      <c r="B9" s="16" t="s">
        <v>6</v>
      </c>
      <c r="C9" s="16" t="s">
        <v>3</v>
      </c>
      <c r="D9" s="17" t="s">
        <v>63</v>
      </c>
      <c r="E9" s="17" t="s">
        <v>106</v>
      </c>
      <c r="F9" s="17" t="s">
        <v>107</v>
      </c>
    </row>
    <row r="10" spans="1:8" x14ac:dyDescent="0.25">
      <c r="A10" s="32"/>
      <c r="B10" s="33"/>
      <c r="C10" s="31" t="s">
        <v>0</v>
      </c>
      <c r="D10" s="70">
        <f>D11</f>
        <v>645001</v>
      </c>
      <c r="E10" s="70">
        <f>E11</f>
        <v>-112588.95999999999</v>
      </c>
      <c r="F10" s="70">
        <f>F11</f>
        <v>532412.04</v>
      </c>
    </row>
    <row r="11" spans="1:8" ht="15.75" customHeight="1" x14ac:dyDescent="0.25">
      <c r="A11" s="10">
        <v>6</v>
      </c>
      <c r="B11" s="10"/>
      <c r="C11" s="10" t="s">
        <v>7</v>
      </c>
      <c r="D11" s="71">
        <f>D12+D13+D14+D15</f>
        <v>645001</v>
      </c>
      <c r="E11" s="71">
        <f>E12+E13+E14+E15</f>
        <v>-112588.95999999999</v>
      </c>
      <c r="F11" s="71">
        <f>F12+F13+F14+F15</f>
        <v>532412.04</v>
      </c>
    </row>
    <row r="12" spans="1:8" ht="38.25" x14ac:dyDescent="0.25">
      <c r="A12" s="10"/>
      <c r="B12" s="14">
        <v>63</v>
      </c>
      <c r="C12" s="55" t="s">
        <v>26</v>
      </c>
      <c r="D12" s="72">
        <v>209766</v>
      </c>
      <c r="E12" s="72">
        <v>-136055.96</v>
      </c>
      <c r="F12" s="73">
        <f t="shared" ref="F12:F14" si="0">D12+E12</f>
        <v>73710.040000000008</v>
      </c>
    </row>
    <row r="13" spans="1:8" ht="64.5" x14ac:dyDescent="0.25">
      <c r="A13" s="11"/>
      <c r="B13" s="11">
        <v>65</v>
      </c>
      <c r="C13" s="56" t="s">
        <v>64</v>
      </c>
      <c r="D13" s="72">
        <v>57041</v>
      </c>
      <c r="E13" s="72">
        <v>21500</v>
      </c>
      <c r="F13" s="73">
        <f t="shared" si="0"/>
        <v>78541</v>
      </c>
    </row>
    <row r="14" spans="1:8" ht="51.75" x14ac:dyDescent="0.25">
      <c r="A14" s="11"/>
      <c r="B14" s="11">
        <v>66</v>
      </c>
      <c r="C14" s="56" t="s">
        <v>65</v>
      </c>
      <c r="D14" s="73">
        <v>122167</v>
      </c>
      <c r="E14" s="73">
        <v>30971</v>
      </c>
      <c r="F14" s="73">
        <f t="shared" si="0"/>
        <v>153138</v>
      </c>
    </row>
    <row r="15" spans="1:8" ht="38.25" x14ac:dyDescent="0.25">
      <c r="A15" s="11"/>
      <c r="B15" s="11">
        <v>67</v>
      </c>
      <c r="C15" s="14" t="s">
        <v>27</v>
      </c>
      <c r="D15" s="73">
        <v>256027</v>
      </c>
      <c r="E15" s="73">
        <v>-29004</v>
      </c>
      <c r="F15" s="73">
        <f>D15+E15</f>
        <v>227023</v>
      </c>
    </row>
    <row r="16" spans="1:8" ht="25.5" x14ac:dyDescent="0.25">
      <c r="A16" s="13">
        <v>7</v>
      </c>
      <c r="B16" s="13"/>
      <c r="C16" s="21" t="s">
        <v>8</v>
      </c>
      <c r="D16" s="74">
        <v>0</v>
      </c>
      <c r="E16" s="74">
        <v>0</v>
      </c>
      <c r="F16" s="74">
        <v>0</v>
      </c>
    </row>
    <row r="17" spans="1:6" ht="38.25" x14ac:dyDescent="0.25">
      <c r="A17" s="14"/>
      <c r="B17" s="14">
        <v>72</v>
      </c>
      <c r="C17" s="22" t="s">
        <v>25</v>
      </c>
      <c r="D17" s="73">
        <v>0</v>
      </c>
      <c r="E17" s="73">
        <v>0</v>
      </c>
      <c r="F17" s="73">
        <v>0</v>
      </c>
    </row>
    <row r="18" spans="1:6" x14ac:dyDescent="0.25">
      <c r="A18" s="51"/>
      <c r="B18" s="51"/>
      <c r="C18" s="52"/>
      <c r="D18" s="53"/>
      <c r="E18" s="53"/>
      <c r="F18" s="54"/>
    </row>
    <row r="19" spans="1:6" x14ac:dyDescent="0.25">
      <c r="A19" s="51"/>
      <c r="B19" s="51"/>
      <c r="C19" s="52"/>
      <c r="D19" s="53"/>
      <c r="E19" s="53"/>
      <c r="F19" s="54"/>
    </row>
    <row r="20" spans="1:6" x14ac:dyDescent="0.25">
      <c r="A20" s="51"/>
      <c r="B20" s="51"/>
      <c r="C20" s="52"/>
      <c r="D20" s="53"/>
      <c r="E20" s="53"/>
      <c r="F20" s="54"/>
    </row>
    <row r="21" spans="1:6" x14ac:dyDescent="0.25">
      <c r="A21" s="51"/>
      <c r="B21" s="51"/>
      <c r="C21" s="52"/>
      <c r="D21" s="53"/>
      <c r="E21" s="53"/>
      <c r="F21" s="54"/>
    </row>
    <row r="24" spans="1:6" ht="15.75" x14ac:dyDescent="0.25">
      <c r="A24" s="86" t="s">
        <v>38</v>
      </c>
      <c r="B24" s="104"/>
      <c r="C24" s="104"/>
      <c r="D24" s="104"/>
      <c r="E24" s="104"/>
      <c r="F24" s="104"/>
    </row>
    <row r="25" spans="1:6" ht="18" x14ac:dyDescent="0.25">
      <c r="A25" s="4"/>
      <c r="B25" s="4"/>
      <c r="C25" s="4"/>
      <c r="D25" s="4"/>
      <c r="E25" s="5"/>
      <c r="F25" s="5"/>
    </row>
    <row r="26" spans="1:6" x14ac:dyDescent="0.25">
      <c r="A26" s="17" t="s">
        <v>5</v>
      </c>
      <c r="B26" s="16" t="s">
        <v>6</v>
      </c>
      <c r="C26" s="16" t="s">
        <v>9</v>
      </c>
      <c r="D26" s="17" t="s">
        <v>63</v>
      </c>
      <c r="E26" s="17" t="s">
        <v>106</v>
      </c>
      <c r="F26" s="17" t="s">
        <v>107</v>
      </c>
    </row>
    <row r="27" spans="1:6" x14ac:dyDescent="0.25">
      <c r="A27" s="32"/>
      <c r="B27" s="33"/>
      <c r="C27" s="31" t="s">
        <v>1</v>
      </c>
      <c r="D27" s="70">
        <f>D28+D32</f>
        <v>645001</v>
      </c>
      <c r="E27" s="70">
        <f>E28+E32</f>
        <v>-112588.95999999999</v>
      </c>
      <c r="F27" s="70">
        <f>F28+F32</f>
        <v>532412.04</v>
      </c>
    </row>
    <row r="28" spans="1:6" ht="15.75" customHeight="1" x14ac:dyDescent="0.25">
      <c r="A28" s="10">
        <v>3</v>
      </c>
      <c r="B28" s="10"/>
      <c r="C28" s="10" t="s">
        <v>10</v>
      </c>
      <c r="D28" s="71">
        <f>D29+D30+D31</f>
        <v>497168.8</v>
      </c>
      <c r="E28" s="71">
        <f>E29+E30+E31</f>
        <v>10183.24</v>
      </c>
      <c r="F28" s="76">
        <f t="shared" ref="F28:F33" si="1">D28+E28</f>
        <v>507352.04</v>
      </c>
    </row>
    <row r="29" spans="1:6" ht="15.75" customHeight="1" x14ac:dyDescent="0.25">
      <c r="A29" s="10"/>
      <c r="B29" s="14">
        <v>31</v>
      </c>
      <c r="C29" s="14" t="s">
        <v>11</v>
      </c>
      <c r="D29" s="72">
        <v>203000</v>
      </c>
      <c r="E29" s="72">
        <v>-1600</v>
      </c>
      <c r="F29" s="75">
        <f t="shared" si="1"/>
        <v>201400</v>
      </c>
    </row>
    <row r="30" spans="1:6" x14ac:dyDescent="0.25">
      <c r="A30" s="11"/>
      <c r="B30" s="11">
        <v>32</v>
      </c>
      <c r="C30" s="11" t="s">
        <v>20</v>
      </c>
      <c r="D30" s="72">
        <v>292808.8</v>
      </c>
      <c r="E30" s="72">
        <v>11983.24</v>
      </c>
      <c r="F30" s="75">
        <f t="shared" si="1"/>
        <v>304792.03999999998</v>
      </c>
    </row>
    <row r="31" spans="1:6" x14ac:dyDescent="0.25">
      <c r="A31" s="11"/>
      <c r="B31" s="57">
        <v>34</v>
      </c>
      <c r="C31" s="60" t="s">
        <v>66</v>
      </c>
      <c r="D31" s="72">
        <v>1360</v>
      </c>
      <c r="E31" s="72">
        <v>-200</v>
      </c>
      <c r="F31" s="75">
        <f t="shared" si="1"/>
        <v>1160</v>
      </c>
    </row>
    <row r="32" spans="1:6" ht="25.5" x14ac:dyDescent="0.25">
      <c r="A32" s="13">
        <v>4</v>
      </c>
      <c r="B32" s="13"/>
      <c r="C32" s="21" t="s">
        <v>12</v>
      </c>
      <c r="D32" s="71">
        <f>D33+D34</f>
        <v>147832.20000000001</v>
      </c>
      <c r="E32" s="71">
        <f>E33+E34</f>
        <v>-122772.2</v>
      </c>
      <c r="F32" s="76">
        <f t="shared" si="1"/>
        <v>25060.000000000015</v>
      </c>
    </row>
    <row r="33" spans="1:6" ht="38.25" x14ac:dyDescent="0.25">
      <c r="A33" s="58"/>
      <c r="B33" s="59">
        <v>42</v>
      </c>
      <c r="C33" s="22" t="s">
        <v>28</v>
      </c>
      <c r="D33" s="75">
        <v>120898.2</v>
      </c>
      <c r="E33" s="75">
        <v>-95838.2</v>
      </c>
      <c r="F33" s="75">
        <f t="shared" si="1"/>
        <v>25060</v>
      </c>
    </row>
    <row r="34" spans="1:6" ht="25.5" x14ac:dyDescent="0.25">
      <c r="A34" s="58"/>
      <c r="B34" s="59">
        <v>45</v>
      </c>
      <c r="C34" s="61" t="s">
        <v>67</v>
      </c>
      <c r="D34" s="75">
        <v>26934</v>
      </c>
      <c r="E34" s="75">
        <v>-26934</v>
      </c>
      <c r="F34" s="75">
        <f>D34+E34</f>
        <v>0</v>
      </c>
    </row>
    <row r="36" spans="1:6" x14ac:dyDescent="0.25">
      <c r="D36" s="69"/>
    </row>
  </sheetData>
  <mergeCells count="5">
    <mergeCell ref="A24:F24"/>
    <mergeCell ref="A3:F3"/>
    <mergeCell ref="A5:F5"/>
    <mergeCell ref="A7:F7"/>
    <mergeCell ref="A1:H1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8"/>
  <sheetViews>
    <sheetView workbookViewId="0">
      <selection activeCell="H10" sqref="H10"/>
    </sheetView>
  </sheetViews>
  <sheetFormatPr defaultRowHeight="15" x14ac:dyDescent="0.25"/>
  <cols>
    <col min="1" max="4" width="25.28515625" customWidth="1"/>
  </cols>
  <sheetData>
    <row r="1" spans="1:4" ht="42" customHeight="1" x14ac:dyDescent="0.25">
      <c r="A1" s="86" t="s">
        <v>110</v>
      </c>
      <c r="B1" s="86"/>
      <c r="C1" s="86"/>
      <c r="D1" s="86"/>
    </row>
    <row r="2" spans="1:4" ht="18" customHeight="1" x14ac:dyDescent="0.25">
      <c r="A2" s="4"/>
      <c r="B2" s="4"/>
      <c r="C2" s="4"/>
      <c r="D2" s="4"/>
    </row>
    <row r="3" spans="1:4" ht="15.75" customHeight="1" x14ac:dyDescent="0.25">
      <c r="A3" s="86" t="s">
        <v>17</v>
      </c>
      <c r="B3" s="86"/>
      <c r="C3" s="86"/>
      <c r="D3" s="86"/>
    </row>
    <row r="4" spans="1:4" ht="18" x14ac:dyDescent="0.25">
      <c r="B4" s="4"/>
      <c r="C4" s="5"/>
      <c r="D4" s="5"/>
    </row>
    <row r="5" spans="1:4" ht="18" customHeight="1" x14ac:dyDescent="0.25">
      <c r="A5" s="86" t="s">
        <v>4</v>
      </c>
      <c r="B5" s="86"/>
      <c r="C5" s="86"/>
      <c r="D5" s="86"/>
    </row>
    <row r="6" spans="1:4" ht="18" x14ac:dyDescent="0.25">
      <c r="A6" s="4"/>
      <c r="B6" s="4"/>
      <c r="C6" s="5"/>
      <c r="D6" s="5"/>
    </row>
    <row r="7" spans="1:4" ht="15.75" customHeight="1" x14ac:dyDescent="0.25">
      <c r="A7" s="86" t="s">
        <v>39</v>
      </c>
      <c r="B7" s="86"/>
      <c r="C7" s="86"/>
      <c r="D7" s="86"/>
    </row>
    <row r="8" spans="1:4" ht="18" x14ac:dyDescent="0.25">
      <c r="A8" s="4"/>
      <c r="B8" s="4"/>
      <c r="C8" s="5"/>
      <c r="D8" s="5"/>
    </row>
    <row r="9" spans="1:4" x14ac:dyDescent="0.25">
      <c r="A9" s="17" t="s">
        <v>41</v>
      </c>
      <c r="B9" s="17" t="s">
        <v>63</v>
      </c>
      <c r="C9" s="17" t="s">
        <v>106</v>
      </c>
      <c r="D9" s="17" t="s">
        <v>107</v>
      </c>
    </row>
    <row r="10" spans="1:4" x14ac:dyDescent="0.25">
      <c r="A10" s="34" t="s">
        <v>0</v>
      </c>
      <c r="B10" s="70">
        <f>B11+B13+B15+B17+B20</f>
        <v>645001</v>
      </c>
      <c r="C10" s="70">
        <f>C11+C13+C15+C17+C20</f>
        <v>-112588.95999999999</v>
      </c>
      <c r="D10" s="70">
        <f>D11+D13+D15+D17+D20</f>
        <v>532412.04</v>
      </c>
    </row>
    <row r="11" spans="1:4" x14ac:dyDescent="0.25">
      <c r="A11" s="10" t="s">
        <v>44</v>
      </c>
      <c r="B11" s="72">
        <f>B12</f>
        <v>256027</v>
      </c>
      <c r="C11" s="72">
        <f>C12</f>
        <v>-29004</v>
      </c>
      <c r="D11" s="72">
        <f>B11+C11</f>
        <v>227023</v>
      </c>
    </row>
    <row r="12" spans="1:4" x14ac:dyDescent="0.25">
      <c r="A12" s="62" t="s">
        <v>68</v>
      </c>
      <c r="B12" s="72">
        <v>256027</v>
      </c>
      <c r="C12" s="72">
        <v>-29004</v>
      </c>
      <c r="D12" s="72">
        <f t="shared" ref="D12:D21" si="0">B12+C12</f>
        <v>227023</v>
      </c>
    </row>
    <row r="13" spans="1:4" x14ac:dyDescent="0.25">
      <c r="A13" s="10" t="s">
        <v>46</v>
      </c>
      <c r="B13" s="72">
        <f>B14</f>
        <v>109645</v>
      </c>
      <c r="C13" s="72">
        <f>C14</f>
        <v>34051</v>
      </c>
      <c r="D13" s="72">
        <f t="shared" si="0"/>
        <v>143696</v>
      </c>
    </row>
    <row r="14" spans="1:4" x14ac:dyDescent="0.25">
      <c r="A14" s="63" t="s">
        <v>69</v>
      </c>
      <c r="B14" s="72">
        <v>109645</v>
      </c>
      <c r="C14" s="72">
        <v>34051</v>
      </c>
      <c r="D14" s="72">
        <f t="shared" si="0"/>
        <v>143696</v>
      </c>
    </row>
    <row r="15" spans="1:4" ht="25.5" x14ac:dyDescent="0.25">
      <c r="A15" s="64" t="s">
        <v>43</v>
      </c>
      <c r="B15" s="72">
        <f>B16</f>
        <v>57041</v>
      </c>
      <c r="C15" s="72">
        <f>C16</f>
        <v>21500</v>
      </c>
      <c r="D15" s="72">
        <f t="shared" si="0"/>
        <v>78541</v>
      </c>
    </row>
    <row r="16" spans="1:4" ht="38.25" x14ac:dyDescent="0.25">
      <c r="A16" s="63" t="s">
        <v>70</v>
      </c>
      <c r="B16" s="72">
        <v>57041</v>
      </c>
      <c r="C16" s="72">
        <v>21500</v>
      </c>
      <c r="D16" s="72">
        <f t="shared" si="0"/>
        <v>78541</v>
      </c>
    </row>
    <row r="17" spans="1:4" x14ac:dyDescent="0.25">
      <c r="A17" s="64" t="s">
        <v>42</v>
      </c>
      <c r="B17" s="72">
        <f>B18+B19</f>
        <v>209766</v>
      </c>
      <c r="C17" s="72">
        <f>C18+C19</f>
        <v>-136055.96</v>
      </c>
      <c r="D17" s="72">
        <f t="shared" si="0"/>
        <v>73710.040000000008</v>
      </c>
    </row>
    <row r="18" spans="1:4" ht="25.5" x14ac:dyDescent="0.25">
      <c r="A18" s="63" t="s">
        <v>71</v>
      </c>
      <c r="B18" s="72">
        <v>57140</v>
      </c>
      <c r="C18" s="72">
        <v>16570.04</v>
      </c>
      <c r="D18" s="72">
        <f t="shared" si="0"/>
        <v>73710.040000000008</v>
      </c>
    </row>
    <row r="19" spans="1:4" ht="25.5" x14ac:dyDescent="0.25">
      <c r="A19" s="68" t="s">
        <v>104</v>
      </c>
      <c r="B19" s="72">
        <v>152626</v>
      </c>
      <c r="C19" s="72">
        <v>-152626</v>
      </c>
      <c r="D19" s="72">
        <f t="shared" si="0"/>
        <v>0</v>
      </c>
    </row>
    <row r="20" spans="1:4" x14ac:dyDescent="0.25">
      <c r="A20" s="64" t="s">
        <v>72</v>
      </c>
      <c r="B20" s="72">
        <f>B21</f>
        <v>12522</v>
      </c>
      <c r="C20" s="72">
        <f>C21</f>
        <v>-3080</v>
      </c>
      <c r="D20" s="72">
        <f t="shared" si="0"/>
        <v>9442</v>
      </c>
    </row>
    <row r="21" spans="1:4" ht="25.5" x14ac:dyDescent="0.25">
      <c r="A21" s="63" t="s">
        <v>73</v>
      </c>
      <c r="B21" s="72">
        <v>12522</v>
      </c>
      <c r="C21" s="72">
        <v>-3080</v>
      </c>
      <c r="D21" s="72">
        <f t="shared" si="0"/>
        <v>9442</v>
      </c>
    </row>
    <row r="24" spans="1:4" ht="15.75" customHeight="1" x14ac:dyDescent="0.25">
      <c r="A24" s="86" t="s">
        <v>40</v>
      </c>
      <c r="B24" s="86"/>
      <c r="C24" s="86"/>
      <c r="D24" s="86"/>
    </row>
    <row r="25" spans="1:4" ht="18" x14ac:dyDescent="0.25">
      <c r="A25" s="4"/>
      <c r="B25" s="4"/>
      <c r="C25" s="5"/>
      <c r="D25" s="5"/>
    </row>
    <row r="26" spans="1:4" x14ac:dyDescent="0.25">
      <c r="A26" s="17" t="s">
        <v>41</v>
      </c>
      <c r="B26" s="17" t="s">
        <v>63</v>
      </c>
      <c r="C26" s="17" t="s">
        <v>106</v>
      </c>
      <c r="D26" s="17" t="s">
        <v>107</v>
      </c>
    </row>
    <row r="27" spans="1:4" x14ac:dyDescent="0.25">
      <c r="A27" s="34" t="s">
        <v>1</v>
      </c>
      <c r="B27" s="70">
        <f>B28+B30+B32+B34+B37</f>
        <v>645001</v>
      </c>
      <c r="C27" s="70">
        <f>C28+C30+C32+C34+C37</f>
        <v>-112588.95999999999</v>
      </c>
      <c r="D27" s="70">
        <f>D28+D30+D32+D34+D37</f>
        <v>532412.04</v>
      </c>
    </row>
    <row r="28" spans="1:4" ht="15.75" customHeight="1" x14ac:dyDescent="0.25">
      <c r="A28" s="10" t="s">
        <v>44</v>
      </c>
      <c r="B28" s="72">
        <f>B29</f>
        <v>256027</v>
      </c>
      <c r="C28" s="72">
        <f>C29</f>
        <v>-29004</v>
      </c>
      <c r="D28" s="72">
        <f t="shared" ref="D28:D37" si="1">B28+C28</f>
        <v>227023</v>
      </c>
    </row>
    <row r="29" spans="1:4" x14ac:dyDescent="0.25">
      <c r="A29" s="62" t="s">
        <v>68</v>
      </c>
      <c r="B29" s="72">
        <v>256027</v>
      </c>
      <c r="C29" s="72">
        <v>-29004</v>
      </c>
      <c r="D29" s="72">
        <f t="shared" si="1"/>
        <v>227023</v>
      </c>
    </row>
    <row r="30" spans="1:4" x14ac:dyDescent="0.25">
      <c r="A30" s="10" t="s">
        <v>46</v>
      </c>
      <c r="B30" s="72">
        <f>B31</f>
        <v>109645</v>
      </c>
      <c r="C30" s="72">
        <f>C31</f>
        <v>34051</v>
      </c>
      <c r="D30" s="72">
        <f t="shared" si="1"/>
        <v>143696</v>
      </c>
    </row>
    <row r="31" spans="1:4" x14ac:dyDescent="0.25">
      <c r="A31" s="63" t="s">
        <v>69</v>
      </c>
      <c r="B31" s="72">
        <v>109645</v>
      </c>
      <c r="C31" s="72">
        <v>34051</v>
      </c>
      <c r="D31" s="72">
        <f t="shared" si="1"/>
        <v>143696</v>
      </c>
    </row>
    <row r="32" spans="1:4" ht="25.5" x14ac:dyDescent="0.25">
      <c r="A32" s="64" t="s">
        <v>43</v>
      </c>
      <c r="B32" s="72">
        <f>B33</f>
        <v>57041</v>
      </c>
      <c r="C32" s="72">
        <f>C33</f>
        <v>21500</v>
      </c>
      <c r="D32" s="72">
        <f t="shared" si="1"/>
        <v>78541</v>
      </c>
    </row>
    <row r="33" spans="1:4" ht="38.25" x14ac:dyDescent="0.25">
      <c r="A33" s="63" t="s">
        <v>70</v>
      </c>
      <c r="B33" s="72">
        <v>57041</v>
      </c>
      <c r="C33" s="72">
        <v>21500</v>
      </c>
      <c r="D33" s="72">
        <f t="shared" si="1"/>
        <v>78541</v>
      </c>
    </row>
    <row r="34" spans="1:4" x14ac:dyDescent="0.25">
      <c r="A34" s="64" t="s">
        <v>42</v>
      </c>
      <c r="B34" s="72">
        <f>B35+B36</f>
        <v>209766</v>
      </c>
      <c r="C34" s="72">
        <f>C35+C36</f>
        <v>-136055.96</v>
      </c>
      <c r="D34" s="72">
        <f t="shared" si="1"/>
        <v>73710.040000000008</v>
      </c>
    </row>
    <row r="35" spans="1:4" ht="25.5" x14ac:dyDescent="0.25">
      <c r="A35" s="63" t="s">
        <v>71</v>
      </c>
      <c r="B35" s="72">
        <v>57140</v>
      </c>
      <c r="C35" s="72">
        <v>16570.04</v>
      </c>
      <c r="D35" s="72">
        <f t="shared" si="1"/>
        <v>73710.040000000008</v>
      </c>
    </row>
    <row r="36" spans="1:4" ht="25.5" x14ac:dyDescent="0.25">
      <c r="A36" s="68" t="s">
        <v>104</v>
      </c>
      <c r="B36" s="72">
        <v>152626</v>
      </c>
      <c r="C36" s="72">
        <v>-152626</v>
      </c>
      <c r="D36" s="72">
        <f t="shared" si="1"/>
        <v>0</v>
      </c>
    </row>
    <row r="37" spans="1:4" x14ac:dyDescent="0.25">
      <c r="A37" s="64" t="s">
        <v>72</v>
      </c>
      <c r="B37" s="72">
        <f>B38</f>
        <v>12522</v>
      </c>
      <c r="C37" s="72">
        <f>C38</f>
        <v>-3080</v>
      </c>
      <c r="D37" s="72">
        <f t="shared" si="1"/>
        <v>9442</v>
      </c>
    </row>
    <row r="38" spans="1:4" ht="25.5" x14ac:dyDescent="0.25">
      <c r="A38" s="63" t="s">
        <v>73</v>
      </c>
      <c r="B38" s="72">
        <v>12522</v>
      </c>
      <c r="C38" s="72">
        <v>-3080</v>
      </c>
      <c r="D38" s="72">
        <f>B38+C38</f>
        <v>9442</v>
      </c>
    </row>
  </sheetData>
  <mergeCells count="5">
    <mergeCell ref="A1:D1"/>
    <mergeCell ref="A3:D3"/>
    <mergeCell ref="A5:D5"/>
    <mergeCell ref="A7:D7"/>
    <mergeCell ref="A24:D24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6"/>
  <sheetViews>
    <sheetView workbookViewId="0">
      <selection activeCell="F22" sqref="F22"/>
    </sheetView>
  </sheetViews>
  <sheetFormatPr defaultRowHeight="15" x14ac:dyDescent="0.25"/>
  <cols>
    <col min="1" max="1" width="37.7109375" customWidth="1"/>
    <col min="2" max="4" width="25.28515625" customWidth="1"/>
  </cols>
  <sheetData>
    <row r="1" spans="1:4" ht="42" customHeight="1" x14ac:dyDescent="0.25">
      <c r="A1" s="86" t="s">
        <v>110</v>
      </c>
      <c r="B1" s="86"/>
      <c r="C1" s="86"/>
      <c r="D1" s="86"/>
    </row>
    <row r="2" spans="1:4" ht="18" customHeight="1" x14ac:dyDescent="0.25">
      <c r="A2" s="4"/>
      <c r="B2" s="4"/>
      <c r="C2" s="4"/>
      <c r="D2" s="4"/>
    </row>
    <row r="3" spans="1:4" ht="15.75" x14ac:dyDescent="0.25">
      <c r="A3" s="86" t="s">
        <v>17</v>
      </c>
      <c r="B3" s="86"/>
      <c r="C3" s="99"/>
      <c r="D3" s="99"/>
    </row>
    <row r="4" spans="1:4" ht="18" x14ac:dyDescent="0.25">
      <c r="A4" s="4"/>
      <c r="B4" s="4"/>
      <c r="C4" s="5"/>
      <c r="D4" s="5"/>
    </row>
    <row r="5" spans="1:4" ht="18" customHeight="1" x14ac:dyDescent="0.25">
      <c r="A5" s="86" t="s">
        <v>4</v>
      </c>
      <c r="B5" s="87"/>
      <c r="C5" s="87"/>
      <c r="D5" s="87"/>
    </row>
    <row r="6" spans="1:4" ht="18" x14ac:dyDescent="0.25">
      <c r="A6" s="4"/>
      <c r="B6" s="4"/>
      <c r="C6" s="5"/>
      <c r="D6" s="5"/>
    </row>
    <row r="7" spans="1:4" ht="15.75" x14ac:dyDescent="0.25">
      <c r="A7" s="86" t="s">
        <v>13</v>
      </c>
      <c r="B7" s="104"/>
      <c r="C7" s="104"/>
      <c r="D7" s="104"/>
    </row>
    <row r="8" spans="1:4" ht="18" x14ac:dyDescent="0.25">
      <c r="A8" s="4"/>
      <c r="B8" s="4"/>
      <c r="C8" s="5"/>
      <c r="D8" s="5"/>
    </row>
    <row r="9" spans="1:4" x14ac:dyDescent="0.25">
      <c r="A9" s="17" t="s">
        <v>41</v>
      </c>
      <c r="B9" s="17" t="s">
        <v>63</v>
      </c>
      <c r="C9" s="17" t="s">
        <v>106</v>
      </c>
      <c r="D9" s="17" t="s">
        <v>107</v>
      </c>
    </row>
    <row r="10" spans="1:4" ht="15.75" customHeight="1" x14ac:dyDescent="0.25">
      <c r="A10" s="10" t="s">
        <v>74</v>
      </c>
      <c r="B10" s="72">
        <f>B11+B13</f>
        <v>645001</v>
      </c>
      <c r="C10" s="72">
        <f>C11+C13</f>
        <v>-112588.95999999996</v>
      </c>
      <c r="D10" s="72">
        <v>532412.04</v>
      </c>
    </row>
    <row r="11" spans="1:4" ht="15.75" customHeight="1" x14ac:dyDescent="0.25">
      <c r="A11" s="64" t="s">
        <v>75</v>
      </c>
      <c r="B11" s="72">
        <f>B12</f>
        <v>193500.3</v>
      </c>
      <c r="C11" s="72">
        <f>C12</f>
        <v>-33776.69</v>
      </c>
      <c r="D11" s="72">
        <v>159723.60999999999</v>
      </c>
    </row>
    <row r="12" spans="1:4" x14ac:dyDescent="0.25">
      <c r="A12" s="63" t="s">
        <v>76</v>
      </c>
      <c r="B12" s="72">
        <v>193500.3</v>
      </c>
      <c r="C12" s="72">
        <f>D12-B12</f>
        <v>-33776.69</v>
      </c>
      <c r="D12" s="72">
        <v>159723.60999999999</v>
      </c>
    </row>
    <row r="13" spans="1:4" x14ac:dyDescent="0.25">
      <c r="A13" s="64" t="s">
        <v>77</v>
      </c>
      <c r="B13" s="72">
        <f>B14</f>
        <v>451500.69999999995</v>
      </c>
      <c r="C13" s="72">
        <f>C14</f>
        <v>-78812.26999999996</v>
      </c>
      <c r="D13" s="72">
        <f>D14</f>
        <v>372688.43</v>
      </c>
    </row>
    <row r="14" spans="1:4" ht="25.5" x14ac:dyDescent="0.25">
      <c r="A14" s="63" t="s">
        <v>78</v>
      </c>
      <c r="B14" s="72">
        <v>451500.69999999995</v>
      </c>
      <c r="C14" s="72">
        <f>D14-B14</f>
        <v>-78812.26999999996</v>
      </c>
      <c r="D14" s="72">
        <v>372688.43</v>
      </c>
    </row>
    <row r="16" spans="1:4" x14ac:dyDescent="0.25">
      <c r="B16" s="69"/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4"/>
  <sheetViews>
    <sheetView workbookViewId="0">
      <selection activeCell="E22" sqref="E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6" width="25.28515625" customWidth="1"/>
  </cols>
  <sheetData>
    <row r="1" spans="1:6" ht="42" customHeight="1" x14ac:dyDescent="0.25">
      <c r="A1" s="86" t="s">
        <v>110</v>
      </c>
      <c r="B1" s="86"/>
      <c r="C1" s="86"/>
      <c r="D1" s="86"/>
      <c r="E1" s="86"/>
      <c r="F1" s="8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6" t="s">
        <v>17</v>
      </c>
      <c r="B3" s="86"/>
      <c r="C3" s="86"/>
      <c r="D3" s="86"/>
      <c r="E3" s="86"/>
      <c r="F3" s="8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86" t="s">
        <v>48</v>
      </c>
      <c r="B5" s="86"/>
      <c r="C5" s="86"/>
      <c r="D5" s="86"/>
      <c r="E5" s="86"/>
      <c r="F5" s="86"/>
    </row>
    <row r="6" spans="1:6" ht="18" x14ac:dyDescent="0.25">
      <c r="A6" s="4"/>
      <c r="B6" s="4"/>
      <c r="C6" s="4"/>
      <c r="D6" s="4"/>
      <c r="E6" s="5"/>
      <c r="F6" s="5"/>
    </row>
    <row r="7" spans="1:6" x14ac:dyDescent="0.25">
      <c r="A7" s="17" t="s">
        <v>5</v>
      </c>
      <c r="B7" s="16" t="s">
        <v>6</v>
      </c>
      <c r="C7" s="16" t="s">
        <v>29</v>
      </c>
      <c r="D7" s="17" t="s">
        <v>63</v>
      </c>
      <c r="E7" s="17" t="s">
        <v>106</v>
      </c>
      <c r="F7" s="17" t="s">
        <v>107</v>
      </c>
    </row>
    <row r="8" spans="1:6" x14ac:dyDescent="0.25">
      <c r="A8" s="32"/>
      <c r="B8" s="33"/>
      <c r="C8" s="31" t="s">
        <v>50</v>
      </c>
      <c r="D8" s="32"/>
      <c r="E8" s="32"/>
      <c r="F8" s="32"/>
    </row>
    <row r="9" spans="1:6" ht="25.5" x14ac:dyDescent="0.25">
      <c r="A9" s="10">
        <v>8</v>
      </c>
      <c r="B9" s="10"/>
      <c r="C9" s="10" t="s">
        <v>14</v>
      </c>
      <c r="D9" s="8"/>
      <c r="E9" s="8"/>
      <c r="F9" s="8"/>
    </row>
    <row r="10" spans="1:6" x14ac:dyDescent="0.25">
      <c r="A10" s="10"/>
      <c r="B10" s="14">
        <v>84</v>
      </c>
      <c r="C10" s="14" t="s">
        <v>21</v>
      </c>
      <c r="D10" s="8"/>
      <c r="E10" s="8"/>
      <c r="F10" s="8"/>
    </row>
    <row r="11" spans="1:6" x14ac:dyDescent="0.25">
      <c r="A11" s="10"/>
      <c r="B11" s="14"/>
      <c r="C11" s="35"/>
      <c r="D11" s="8"/>
      <c r="E11" s="8"/>
      <c r="F11" s="8"/>
    </row>
    <row r="12" spans="1:6" x14ac:dyDescent="0.25">
      <c r="A12" s="10"/>
      <c r="B12" s="14"/>
      <c r="C12" s="31" t="s">
        <v>53</v>
      </c>
      <c r="D12" s="8"/>
      <c r="E12" s="8"/>
      <c r="F12" s="8"/>
    </row>
    <row r="13" spans="1:6" ht="25.5" x14ac:dyDescent="0.25">
      <c r="A13" s="13">
        <v>5</v>
      </c>
      <c r="B13" s="13"/>
      <c r="C13" s="21" t="s">
        <v>15</v>
      </c>
      <c r="D13" s="8"/>
      <c r="E13" s="8"/>
      <c r="F13" s="8"/>
    </row>
    <row r="14" spans="1:6" ht="25.5" x14ac:dyDescent="0.25">
      <c r="A14" s="14"/>
      <c r="B14" s="14">
        <v>54</v>
      </c>
      <c r="C14" s="22" t="s">
        <v>22</v>
      </c>
      <c r="D14" s="8"/>
      <c r="E14" s="8"/>
      <c r="F14" s="9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16"/>
  <sheetViews>
    <sheetView workbookViewId="0">
      <selection activeCell="C25" sqref="C25"/>
    </sheetView>
  </sheetViews>
  <sheetFormatPr defaultRowHeight="15" x14ac:dyDescent="0.25"/>
  <cols>
    <col min="1" max="4" width="25.28515625" customWidth="1"/>
  </cols>
  <sheetData>
    <row r="1" spans="1:4" ht="42" customHeight="1" x14ac:dyDescent="0.25">
      <c r="A1" s="86" t="s">
        <v>110</v>
      </c>
      <c r="B1" s="86"/>
      <c r="C1" s="86"/>
      <c r="D1" s="86"/>
    </row>
    <row r="2" spans="1:4" ht="18" customHeight="1" x14ac:dyDescent="0.25">
      <c r="A2" s="4"/>
      <c r="B2" s="4"/>
      <c r="C2" s="4"/>
      <c r="D2" s="4"/>
    </row>
    <row r="3" spans="1:4" ht="15.75" customHeight="1" x14ac:dyDescent="0.25">
      <c r="A3" s="86" t="s">
        <v>17</v>
      </c>
      <c r="B3" s="86"/>
      <c r="C3" s="86"/>
      <c r="D3" s="86"/>
    </row>
    <row r="4" spans="1:4" ht="18" x14ac:dyDescent="0.25">
      <c r="A4" s="4"/>
      <c r="B4" s="4"/>
      <c r="C4" s="5"/>
      <c r="D4" s="5"/>
    </row>
    <row r="5" spans="1:4" ht="18" customHeight="1" x14ac:dyDescent="0.25">
      <c r="A5" s="86" t="s">
        <v>49</v>
      </c>
      <c r="B5" s="86"/>
      <c r="C5" s="86"/>
      <c r="D5" s="86"/>
    </row>
    <row r="6" spans="1:4" ht="18" x14ac:dyDescent="0.25">
      <c r="A6" s="4"/>
      <c r="B6" s="4"/>
      <c r="C6" s="5"/>
      <c r="D6" s="5"/>
    </row>
    <row r="7" spans="1:4" x14ac:dyDescent="0.25">
      <c r="A7" s="16" t="s">
        <v>41</v>
      </c>
      <c r="B7" s="17" t="s">
        <v>63</v>
      </c>
      <c r="C7" s="17" t="s">
        <v>106</v>
      </c>
      <c r="D7" s="17" t="s">
        <v>107</v>
      </c>
    </row>
    <row r="8" spans="1:4" x14ac:dyDescent="0.25">
      <c r="A8" s="10" t="s">
        <v>50</v>
      </c>
      <c r="B8" s="8"/>
      <c r="C8" s="8"/>
      <c r="D8" s="8"/>
    </row>
    <row r="9" spans="1:4" ht="25.5" x14ac:dyDescent="0.25">
      <c r="A9" s="10" t="s">
        <v>51</v>
      </c>
      <c r="B9" s="8"/>
      <c r="C9" s="8"/>
      <c r="D9" s="8"/>
    </row>
    <row r="10" spans="1:4" ht="25.5" x14ac:dyDescent="0.25">
      <c r="A10" s="15" t="s">
        <v>52</v>
      </c>
      <c r="B10" s="8"/>
      <c r="C10" s="8"/>
      <c r="D10" s="8"/>
    </row>
    <row r="11" spans="1:4" x14ac:dyDescent="0.25">
      <c r="A11" s="15"/>
      <c r="B11" s="8"/>
      <c r="C11" s="8"/>
      <c r="D11" s="8"/>
    </row>
    <row r="12" spans="1:4" x14ac:dyDescent="0.25">
      <c r="A12" s="10" t="s">
        <v>53</v>
      </c>
      <c r="B12" s="8"/>
      <c r="C12" s="8"/>
      <c r="D12" s="8"/>
    </row>
    <row r="13" spans="1:4" x14ac:dyDescent="0.25">
      <c r="A13" s="21" t="s">
        <v>44</v>
      </c>
      <c r="B13" s="8"/>
      <c r="C13" s="8"/>
      <c r="D13" s="8"/>
    </row>
    <row r="14" spans="1:4" x14ac:dyDescent="0.25">
      <c r="A14" s="12" t="s">
        <v>45</v>
      </c>
      <c r="B14" s="8"/>
      <c r="C14" s="8"/>
      <c r="D14" s="9"/>
    </row>
    <row r="15" spans="1:4" x14ac:dyDescent="0.25">
      <c r="A15" s="21" t="s">
        <v>46</v>
      </c>
      <c r="B15" s="8"/>
      <c r="C15" s="8"/>
      <c r="D15" s="9"/>
    </row>
    <row r="16" spans="1:4" x14ac:dyDescent="0.25">
      <c r="A16" s="12" t="s">
        <v>47</v>
      </c>
      <c r="B16" s="8"/>
      <c r="C16" s="8"/>
      <c r="D16" s="9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81"/>
  <sheetViews>
    <sheetView zoomScale="90" zoomScaleNormal="90" workbookViewId="0">
      <selection activeCell="J18" sqref="J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7" width="25.28515625" customWidth="1"/>
  </cols>
  <sheetData>
    <row r="1" spans="1:7" ht="42" customHeight="1" x14ac:dyDescent="0.25">
      <c r="A1" s="86" t="s">
        <v>110</v>
      </c>
      <c r="B1" s="86"/>
      <c r="C1" s="86"/>
      <c r="D1" s="86"/>
      <c r="E1" s="86"/>
      <c r="F1" s="86"/>
      <c r="G1" s="86"/>
    </row>
    <row r="2" spans="1:7" ht="18" x14ac:dyDescent="0.25">
      <c r="A2" s="4"/>
      <c r="B2" s="4"/>
      <c r="C2" s="4"/>
      <c r="D2" s="4"/>
      <c r="E2" s="4"/>
      <c r="F2" s="5"/>
      <c r="G2" s="5"/>
    </row>
    <row r="3" spans="1:7" ht="18" customHeight="1" x14ac:dyDescent="0.25">
      <c r="A3" s="86" t="s">
        <v>16</v>
      </c>
      <c r="B3" s="87"/>
      <c r="C3" s="87"/>
      <c r="D3" s="87"/>
      <c r="E3" s="87"/>
      <c r="F3" s="87"/>
      <c r="G3" s="87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x14ac:dyDescent="0.25">
      <c r="A5" s="117" t="s">
        <v>18</v>
      </c>
      <c r="B5" s="118"/>
      <c r="C5" s="119"/>
      <c r="D5" s="16" t="s">
        <v>19</v>
      </c>
      <c r="E5" s="17" t="s">
        <v>63</v>
      </c>
      <c r="F5" s="17" t="s">
        <v>106</v>
      </c>
      <c r="G5" s="17" t="s">
        <v>107</v>
      </c>
    </row>
    <row r="6" spans="1:7" ht="25.5" x14ac:dyDescent="0.25">
      <c r="A6" s="114" t="s">
        <v>79</v>
      </c>
      <c r="B6" s="115"/>
      <c r="C6" s="116"/>
      <c r="D6" s="24" t="s">
        <v>80</v>
      </c>
      <c r="E6" s="77">
        <f>E7+E32+E42+E55+E68+E23</f>
        <v>645001</v>
      </c>
      <c r="F6" s="77">
        <f>F7+F32+F42+F55+F68+F23</f>
        <v>-112588.95999999999</v>
      </c>
      <c r="G6" s="77">
        <f>G7+G32+G42+G55+G68+G23</f>
        <v>532412.04</v>
      </c>
    </row>
    <row r="7" spans="1:7" ht="25.5" x14ac:dyDescent="0.25">
      <c r="A7" s="114" t="s">
        <v>81</v>
      </c>
      <c r="B7" s="115"/>
      <c r="C7" s="116"/>
      <c r="D7" s="24" t="s">
        <v>82</v>
      </c>
      <c r="E7" s="77">
        <f>E8+E12+E17+E20</f>
        <v>372183</v>
      </c>
      <c r="F7" s="77">
        <f>F8+F12+F17+F20</f>
        <v>47051.040000000001</v>
      </c>
      <c r="G7" s="77">
        <f>G8+G12+G17+G20</f>
        <v>419234.04</v>
      </c>
    </row>
    <row r="8" spans="1:7" ht="15" customHeight="1" x14ac:dyDescent="0.25">
      <c r="A8" s="105" t="s">
        <v>83</v>
      </c>
      <c r="B8" s="106"/>
      <c r="C8" s="107"/>
      <c r="D8" s="66" t="s">
        <v>84</v>
      </c>
      <c r="E8" s="78">
        <f>E9</f>
        <v>212285</v>
      </c>
      <c r="F8" s="78">
        <f>F9</f>
        <v>-2070</v>
      </c>
      <c r="G8" s="78">
        <f>E8+F8</f>
        <v>210215</v>
      </c>
    </row>
    <row r="9" spans="1:7" x14ac:dyDescent="0.25">
      <c r="A9" s="108">
        <v>3</v>
      </c>
      <c r="B9" s="109"/>
      <c r="C9" s="110"/>
      <c r="D9" s="67" t="s">
        <v>10</v>
      </c>
      <c r="E9" s="78">
        <f>SUM(E10:E11)</f>
        <v>212285</v>
      </c>
      <c r="F9" s="78">
        <f>SUM(F10:F11)</f>
        <v>-2070</v>
      </c>
      <c r="G9" s="78">
        <f t="shared" ref="G9:G72" si="0">E9+F9</f>
        <v>210215</v>
      </c>
    </row>
    <row r="10" spans="1:7" x14ac:dyDescent="0.25">
      <c r="A10" s="111">
        <v>31</v>
      </c>
      <c r="B10" s="112"/>
      <c r="C10" s="113"/>
      <c r="D10" s="67" t="s">
        <v>11</v>
      </c>
      <c r="E10" s="78">
        <v>190000</v>
      </c>
      <c r="F10" s="78">
        <v>-1600</v>
      </c>
      <c r="G10" s="78">
        <f t="shared" si="0"/>
        <v>188400</v>
      </c>
    </row>
    <row r="11" spans="1:7" x14ac:dyDescent="0.25">
      <c r="A11" s="111">
        <v>32</v>
      </c>
      <c r="B11" s="112"/>
      <c r="C11" s="113"/>
      <c r="D11" s="67" t="s">
        <v>20</v>
      </c>
      <c r="E11" s="78">
        <v>22285</v>
      </c>
      <c r="F11" s="78">
        <v>-470</v>
      </c>
      <c r="G11" s="78">
        <f t="shared" si="0"/>
        <v>21815</v>
      </c>
    </row>
    <row r="12" spans="1:7" ht="15" customHeight="1" x14ac:dyDescent="0.25">
      <c r="A12" s="111" t="s">
        <v>85</v>
      </c>
      <c r="B12" s="112"/>
      <c r="C12" s="113"/>
      <c r="D12" s="66" t="s">
        <v>86</v>
      </c>
      <c r="E12" s="78">
        <f>E13</f>
        <v>95513</v>
      </c>
      <c r="F12" s="78">
        <f>F13</f>
        <v>34051</v>
      </c>
      <c r="G12" s="78">
        <f t="shared" si="0"/>
        <v>129564</v>
      </c>
    </row>
    <row r="13" spans="1:7" ht="14.25" customHeight="1" x14ac:dyDescent="0.25">
      <c r="A13" s="111">
        <v>3</v>
      </c>
      <c r="B13" s="112"/>
      <c r="C13" s="113"/>
      <c r="D13" s="67" t="s">
        <v>10</v>
      </c>
      <c r="E13" s="78">
        <f>SUM(E14:E16)</f>
        <v>95513</v>
      </c>
      <c r="F13" s="78">
        <f>SUM(F14:F16)</f>
        <v>34051</v>
      </c>
      <c r="G13" s="78">
        <f t="shared" si="0"/>
        <v>129564</v>
      </c>
    </row>
    <row r="14" spans="1:7" ht="15" customHeight="1" x14ac:dyDescent="0.25">
      <c r="A14" s="111">
        <v>31</v>
      </c>
      <c r="B14" s="112"/>
      <c r="C14" s="113"/>
      <c r="D14" s="67" t="s">
        <v>11</v>
      </c>
      <c r="E14" s="78">
        <v>13000</v>
      </c>
      <c r="F14" s="78">
        <v>0</v>
      </c>
      <c r="G14" s="78">
        <f t="shared" si="0"/>
        <v>13000</v>
      </c>
    </row>
    <row r="15" spans="1:7" x14ac:dyDescent="0.25">
      <c r="A15" s="111">
        <v>32</v>
      </c>
      <c r="B15" s="112"/>
      <c r="C15" s="113"/>
      <c r="D15" s="67" t="s">
        <v>20</v>
      </c>
      <c r="E15" s="78">
        <v>81153</v>
      </c>
      <c r="F15" s="78">
        <v>34251</v>
      </c>
      <c r="G15" s="78">
        <f t="shared" si="0"/>
        <v>115404</v>
      </c>
    </row>
    <row r="16" spans="1:7" x14ac:dyDescent="0.25">
      <c r="A16" s="111">
        <v>34</v>
      </c>
      <c r="B16" s="112"/>
      <c r="C16" s="113"/>
      <c r="D16" s="67" t="s">
        <v>66</v>
      </c>
      <c r="E16" s="78">
        <v>1360</v>
      </c>
      <c r="F16" s="78">
        <v>-200</v>
      </c>
      <c r="G16" s="78">
        <f t="shared" si="0"/>
        <v>1160</v>
      </c>
    </row>
    <row r="17" spans="1:7" ht="15" customHeight="1" x14ac:dyDescent="0.25">
      <c r="A17" s="111" t="s">
        <v>87</v>
      </c>
      <c r="B17" s="112"/>
      <c r="C17" s="113"/>
      <c r="D17" s="66" t="s">
        <v>88</v>
      </c>
      <c r="E17" s="78">
        <f t="shared" ref="E17:F18" si="1">E18</f>
        <v>51245</v>
      </c>
      <c r="F17" s="78">
        <f t="shared" si="1"/>
        <v>9500</v>
      </c>
      <c r="G17" s="78">
        <f t="shared" si="0"/>
        <v>60745</v>
      </c>
    </row>
    <row r="18" spans="1:7" x14ac:dyDescent="0.25">
      <c r="A18" s="111">
        <v>3</v>
      </c>
      <c r="B18" s="112"/>
      <c r="C18" s="113"/>
      <c r="D18" s="67" t="s">
        <v>10</v>
      </c>
      <c r="E18" s="78">
        <f t="shared" si="1"/>
        <v>51245</v>
      </c>
      <c r="F18" s="78">
        <f t="shared" si="1"/>
        <v>9500</v>
      </c>
      <c r="G18" s="78">
        <f t="shared" si="0"/>
        <v>60745</v>
      </c>
    </row>
    <row r="19" spans="1:7" x14ac:dyDescent="0.25">
      <c r="A19" s="111">
        <v>32</v>
      </c>
      <c r="B19" s="112"/>
      <c r="C19" s="113"/>
      <c r="D19" s="67" t="s">
        <v>20</v>
      </c>
      <c r="E19" s="78">
        <v>51245</v>
      </c>
      <c r="F19" s="78">
        <v>9500</v>
      </c>
      <c r="G19" s="78">
        <f t="shared" si="0"/>
        <v>60745</v>
      </c>
    </row>
    <row r="20" spans="1:7" x14ac:dyDescent="0.25">
      <c r="A20" s="111" t="s">
        <v>89</v>
      </c>
      <c r="B20" s="112"/>
      <c r="C20" s="113"/>
      <c r="D20" s="67" t="s">
        <v>90</v>
      </c>
      <c r="E20" s="75">
        <f t="shared" ref="E20:F21" si="2">E21</f>
        <v>13140</v>
      </c>
      <c r="F20" s="75">
        <f t="shared" si="2"/>
        <v>5570.04</v>
      </c>
      <c r="G20" s="78">
        <f t="shared" si="0"/>
        <v>18710.04</v>
      </c>
    </row>
    <row r="21" spans="1:7" x14ac:dyDescent="0.25">
      <c r="A21" s="111">
        <v>3</v>
      </c>
      <c r="B21" s="112"/>
      <c r="C21" s="113"/>
      <c r="D21" s="67" t="s">
        <v>10</v>
      </c>
      <c r="E21" s="75">
        <f t="shared" si="2"/>
        <v>13140</v>
      </c>
      <c r="F21" s="75">
        <f t="shared" si="2"/>
        <v>5570.04</v>
      </c>
      <c r="G21" s="78">
        <f t="shared" si="0"/>
        <v>18710.04</v>
      </c>
    </row>
    <row r="22" spans="1:7" x14ac:dyDescent="0.25">
      <c r="A22" s="111">
        <v>32</v>
      </c>
      <c r="B22" s="112"/>
      <c r="C22" s="113"/>
      <c r="D22" s="67" t="s">
        <v>20</v>
      </c>
      <c r="E22" s="75">
        <v>13140</v>
      </c>
      <c r="F22" s="75">
        <v>5570.04</v>
      </c>
      <c r="G22" s="78">
        <f t="shared" si="0"/>
        <v>18710.04</v>
      </c>
    </row>
    <row r="23" spans="1:7" x14ac:dyDescent="0.25">
      <c r="A23" s="120" t="s">
        <v>91</v>
      </c>
      <c r="B23" s="121"/>
      <c r="C23" s="122"/>
      <c r="D23" s="65" t="s">
        <v>108</v>
      </c>
      <c r="E23" s="76">
        <f>E24+E27</f>
        <v>179560</v>
      </c>
      <c r="F23" s="76">
        <f>F24+F27</f>
        <v>-179560</v>
      </c>
      <c r="G23" s="77">
        <f t="shared" si="0"/>
        <v>0</v>
      </c>
    </row>
    <row r="24" spans="1:7" x14ac:dyDescent="0.25">
      <c r="A24" s="111" t="s">
        <v>83</v>
      </c>
      <c r="B24" s="112"/>
      <c r="C24" s="113"/>
      <c r="D24" s="66" t="s">
        <v>84</v>
      </c>
      <c r="E24" s="75">
        <f t="shared" ref="E24:F25" si="3">E25</f>
        <v>26934</v>
      </c>
      <c r="F24" s="75">
        <f t="shared" si="3"/>
        <v>-26934</v>
      </c>
      <c r="G24" s="78">
        <f t="shared" si="0"/>
        <v>0</v>
      </c>
    </row>
    <row r="25" spans="1:7" ht="25.5" x14ac:dyDescent="0.25">
      <c r="A25" s="111">
        <v>4</v>
      </c>
      <c r="B25" s="112"/>
      <c r="C25" s="113"/>
      <c r="D25" s="23" t="s">
        <v>12</v>
      </c>
      <c r="E25" s="75">
        <f t="shared" si="3"/>
        <v>26934</v>
      </c>
      <c r="F25" s="75">
        <f t="shared" si="3"/>
        <v>-26934</v>
      </c>
      <c r="G25" s="78">
        <f t="shared" si="0"/>
        <v>0</v>
      </c>
    </row>
    <row r="26" spans="1:7" ht="25.5" x14ac:dyDescent="0.25">
      <c r="A26" s="111">
        <v>45</v>
      </c>
      <c r="B26" s="112"/>
      <c r="C26" s="113"/>
      <c r="D26" s="23" t="s">
        <v>67</v>
      </c>
      <c r="E26" s="75">
        <v>26934</v>
      </c>
      <c r="F26" s="75">
        <v>-26934</v>
      </c>
      <c r="G26" s="78">
        <f t="shared" si="0"/>
        <v>0</v>
      </c>
    </row>
    <row r="27" spans="1:7" x14ac:dyDescent="0.25">
      <c r="A27" s="111" t="s">
        <v>92</v>
      </c>
      <c r="B27" s="112"/>
      <c r="C27" s="113"/>
      <c r="D27" s="66" t="s">
        <v>93</v>
      </c>
      <c r="E27" s="75">
        <f>E28+E30</f>
        <v>152626</v>
      </c>
      <c r="F27" s="75">
        <f>F28+F30</f>
        <v>-152626</v>
      </c>
      <c r="G27" s="78">
        <f t="shared" si="0"/>
        <v>0</v>
      </c>
    </row>
    <row r="28" spans="1:7" x14ac:dyDescent="0.25">
      <c r="A28" s="111">
        <v>3</v>
      </c>
      <c r="B28" s="112"/>
      <c r="C28" s="113"/>
      <c r="D28" s="67" t="s">
        <v>10</v>
      </c>
      <c r="E28" s="75">
        <f>E29</f>
        <v>45787.799999999996</v>
      </c>
      <c r="F28" s="75">
        <f>F29</f>
        <v>-45787.8</v>
      </c>
      <c r="G28" s="78">
        <f t="shared" si="0"/>
        <v>0</v>
      </c>
    </row>
    <row r="29" spans="1:7" x14ac:dyDescent="0.25">
      <c r="A29" s="111">
        <v>32</v>
      </c>
      <c r="B29" s="112"/>
      <c r="C29" s="113"/>
      <c r="D29" s="67" t="s">
        <v>20</v>
      </c>
      <c r="E29" s="75">
        <v>45787.799999999996</v>
      </c>
      <c r="F29" s="75">
        <v>-45787.8</v>
      </c>
      <c r="G29" s="78">
        <f t="shared" si="0"/>
        <v>0</v>
      </c>
    </row>
    <row r="30" spans="1:7" ht="25.5" x14ac:dyDescent="0.25">
      <c r="A30" s="111">
        <v>4</v>
      </c>
      <c r="B30" s="112"/>
      <c r="C30" s="113"/>
      <c r="D30" s="23" t="s">
        <v>12</v>
      </c>
      <c r="E30" s="75">
        <f>E31</f>
        <v>106838.2</v>
      </c>
      <c r="F30" s="75">
        <f>F31</f>
        <v>-106838.2</v>
      </c>
      <c r="G30" s="78">
        <f t="shared" si="0"/>
        <v>0</v>
      </c>
    </row>
    <row r="31" spans="1:7" ht="25.5" x14ac:dyDescent="0.25">
      <c r="A31" s="111">
        <v>42</v>
      </c>
      <c r="B31" s="112"/>
      <c r="C31" s="113"/>
      <c r="D31" s="23" t="s">
        <v>28</v>
      </c>
      <c r="E31" s="75">
        <v>106838.2</v>
      </c>
      <c r="F31" s="75">
        <v>-106838.2</v>
      </c>
      <c r="G31" s="78">
        <f t="shared" si="0"/>
        <v>0</v>
      </c>
    </row>
    <row r="32" spans="1:7" ht="25.5" x14ac:dyDescent="0.25">
      <c r="A32" s="120" t="s">
        <v>94</v>
      </c>
      <c r="B32" s="121"/>
      <c r="C32" s="122"/>
      <c r="D32" s="24" t="s">
        <v>95</v>
      </c>
      <c r="E32" s="76">
        <f>E33+E36+E39</f>
        <v>13060</v>
      </c>
      <c r="F32" s="76">
        <f>F33+F36+F39</f>
        <v>12000</v>
      </c>
      <c r="G32" s="77">
        <f t="shared" si="0"/>
        <v>25060</v>
      </c>
    </row>
    <row r="33" spans="1:7" x14ac:dyDescent="0.25">
      <c r="A33" s="111" t="s">
        <v>83</v>
      </c>
      <c r="B33" s="112"/>
      <c r="C33" s="113"/>
      <c r="D33" s="66" t="s">
        <v>84</v>
      </c>
      <c r="E33" s="75">
        <f t="shared" ref="E33:F34" si="4">E34</f>
        <v>2654</v>
      </c>
      <c r="F33" s="75">
        <f t="shared" si="4"/>
        <v>0</v>
      </c>
      <c r="G33" s="78">
        <f t="shared" si="0"/>
        <v>2654</v>
      </c>
    </row>
    <row r="34" spans="1:7" ht="25.5" x14ac:dyDescent="0.25">
      <c r="A34" s="111">
        <v>4</v>
      </c>
      <c r="B34" s="112"/>
      <c r="C34" s="113"/>
      <c r="D34" s="67" t="s">
        <v>12</v>
      </c>
      <c r="E34" s="75">
        <f t="shared" si="4"/>
        <v>2654</v>
      </c>
      <c r="F34" s="75">
        <f t="shared" si="4"/>
        <v>0</v>
      </c>
      <c r="G34" s="78">
        <f t="shared" si="0"/>
        <v>2654</v>
      </c>
    </row>
    <row r="35" spans="1:7" ht="25.5" x14ac:dyDescent="0.25">
      <c r="A35" s="111">
        <v>42</v>
      </c>
      <c r="B35" s="112"/>
      <c r="C35" s="113"/>
      <c r="D35" s="67" t="s">
        <v>28</v>
      </c>
      <c r="E35" s="79">
        <v>2654</v>
      </c>
      <c r="F35" s="79">
        <v>0</v>
      </c>
      <c r="G35" s="78">
        <f t="shared" si="0"/>
        <v>2654</v>
      </c>
    </row>
    <row r="36" spans="1:7" x14ac:dyDescent="0.25">
      <c r="A36" s="111" t="s">
        <v>85</v>
      </c>
      <c r="B36" s="112"/>
      <c r="C36" s="113"/>
      <c r="D36" s="66" t="s">
        <v>86</v>
      </c>
      <c r="E36" s="75">
        <f t="shared" ref="E36:F37" si="5">E37</f>
        <v>5406</v>
      </c>
      <c r="F36" s="75">
        <f t="shared" si="5"/>
        <v>0</v>
      </c>
      <c r="G36" s="78">
        <f t="shared" si="0"/>
        <v>5406</v>
      </c>
    </row>
    <row r="37" spans="1:7" ht="25.5" x14ac:dyDescent="0.25">
      <c r="A37" s="111">
        <v>4</v>
      </c>
      <c r="B37" s="112"/>
      <c r="C37" s="113"/>
      <c r="D37" s="67" t="s">
        <v>12</v>
      </c>
      <c r="E37" s="75">
        <f t="shared" si="5"/>
        <v>5406</v>
      </c>
      <c r="F37" s="75">
        <f t="shared" si="5"/>
        <v>0</v>
      </c>
      <c r="G37" s="78">
        <f t="shared" si="0"/>
        <v>5406</v>
      </c>
    </row>
    <row r="38" spans="1:7" ht="25.5" x14ac:dyDescent="0.25">
      <c r="A38" s="111">
        <v>42</v>
      </c>
      <c r="B38" s="112"/>
      <c r="C38" s="113"/>
      <c r="D38" s="67" t="s">
        <v>28</v>
      </c>
      <c r="E38" s="79">
        <v>5406</v>
      </c>
      <c r="F38" s="79">
        <v>0</v>
      </c>
      <c r="G38" s="78">
        <f t="shared" si="0"/>
        <v>5406</v>
      </c>
    </row>
    <row r="39" spans="1:7" x14ac:dyDescent="0.25">
      <c r="A39" s="111" t="s">
        <v>87</v>
      </c>
      <c r="B39" s="112"/>
      <c r="C39" s="113"/>
      <c r="D39" s="66" t="s">
        <v>88</v>
      </c>
      <c r="E39" s="75">
        <f t="shared" ref="E39:F40" si="6">E40</f>
        <v>5000</v>
      </c>
      <c r="F39" s="75">
        <f t="shared" si="6"/>
        <v>12000</v>
      </c>
      <c r="G39" s="78">
        <f t="shared" si="0"/>
        <v>17000</v>
      </c>
    </row>
    <row r="40" spans="1:7" ht="25.5" x14ac:dyDescent="0.25">
      <c r="A40" s="111">
        <v>4</v>
      </c>
      <c r="B40" s="112"/>
      <c r="C40" s="113"/>
      <c r="D40" s="67" t="s">
        <v>12</v>
      </c>
      <c r="E40" s="75">
        <f t="shared" si="6"/>
        <v>5000</v>
      </c>
      <c r="F40" s="75">
        <f t="shared" si="6"/>
        <v>12000</v>
      </c>
      <c r="G40" s="78">
        <f t="shared" si="0"/>
        <v>17000</v>
      </c>
    </row>
    <row r="41" spans="1:7" ht="25.5" x14ac:dyDescent="0.25">
      <c r="A41" s="111">
        <v>42</v>
      </c>
      <c r="B41" s="112"/>
      <c r="C41" s="113"/>
      <c r="D41" s="67" t="s">
        <v>28</v>
      </c>
      <c r="E41" s="75">
        <v>5000</v>
      </c>
      <c r="F41" s="75">
        <v>12000</v>
      </c>
      <c r="G41" s="78">
        <f t="shared" si="0"/>
        <v>17000</v>
      </c>
    </row>
    <row r="42" spans="1:7" x14ac:dyDescent="0.25">
      <c r="A42" s="120" t="s">
        <v>96</v>
      </c>
      <c r="B42" s="121"/>
      <c r="C42" s="122"/>
      <c r="D42" s="24" t="s">
        <v>105</v>
      </c>
      <c r="E42" s="76">
        <f>E43+E46+E49+E52</f>
        <v>7226</v>
      </c>
      <c r="F42" s="76">
        <f>F43+F46+F49+F52</f>
        <v>1000</v>
      </c>
      <c r="G42" s="77">
        <f t="shared" si="0"/>
        <v>8226</v>
      </c>
    </row>
    <row r="43" spans="1:7" x14ac:dyDescent="0.25">
      <c r="A43" s="111" t="s">
        <v>83</v>
      </c>
      <c r="B43" s="112"/>
      <c r="C43" s="113"/>
      <c r="D43" s="66" t="s">
        <v>84</v>
      </c>
      <c r="E43" s="75">
        <f t="shared" ref="E43:F44" si="7">E44</f>
        <v>1500</v>
      </c>
      <c r="F43" s="75">
        <f t="shared" si="7"/>
        <v>0</v>
      </c>
      <c r="G43" s="78">
        <f t="shared" si="0"/>
        <v>1500</v>
      </c>
    </row>
    <row r="44" spans="1:7" x14ac:dyDescent="0.25">
      <c r="A44" s="123">
        <v>3</v>
      </c>
      <c r="B44" s="124"/>
      <c r="C44" s="125"/>
      <c r="D44" s="67" t="s">
        <v>10</v>
      </c>
      <c r="E44" s="75">
        <f t="shared" si="7"/>
        <v>1500</v>
      </c>
      <c r="F44" s="75">
        <f t="shared" si="7"/>
        <v>0</v>
      </c>
      <c r="G44" s="78">
        <f t="shared" si="0"/>
        <v>1500</v>
      </c>
    </row>
    <row r="45" spans="1:7" x14ac:dyDescent="0.25">
      <c r="A45" s="111">
        <v>32</v>
      </c>
      <c r="B45" s="112"/>
      <c r="C45" s="113"/>
      <c r="D45" s="67" t="s">
        <v>20</v>
      </c>
      <c r="E45" s="75">
        <v>1500</v>
      </c>
      <c r="F45" s="75">
        <v>0</v>
      </c>
      <c r="G45" s="78">
        <f t="shared" si="0"/>
        <v>1500</v>
      </c>
    </row>
    <row r="46" spans="1:7" x14ac:dyDescent="0.25">
      <c r="A46" s="111" t="s">
        <v>85</v>
      </c>
      <c r="B46" s="112"/>
      <c r="C46" s="113"/>
      <c r="D46" s="66" t="s">
        <v>86</v>
      </c>
      <c r="E46" s="75">
        <f t="shared" ref="E46:F47" si="8">E47</f>
        <v>1062</v>
      </c>
      <c r="F46" s="75">
        <f t="shared" si="8"/>
        <v>0</v>
      </c>
      <c r="G46" s="78">
        <f t="shared" si="0"/>
        <v>1062</v>
      </c>
    </row>
    <row r="47" spans="1:7" x14ac:dyDescent="0.25">
      <c r="A47" s="123">
        <v>3</v>
      </c>
      <c r="B47" s="124"/>
      <c r="C47" s="125"/>
      <c r="D47" s="67" t="s">
        <v>10</v>
      </c>
      <c r="E47" s="75">
        <f t="shared" si="8"/>
        <v>1062</v>
      </c>
      <c r="F47" s="75">
        <f t="shared" si="8"/>
        <v>0</v>
      </c>
      <c r="G47" s="78">
        <f t="shared" si="0"/>
        <v>1062</v>
      </c>
    </row>
    <row r="48" spans="1:7" x14ac:dyDescent="0.25">
      <c r="A48" s="111">
        <v>32</v>
      </c>
      <c r="B48" s="112"/>
      <c r="C48" s="113"/>
      <c r="D48" s="67" t="s">
        <v>20</v>
      </c>
      <c r="E48" s="75">
        <v>1062</v>
      </c>
      <c r="F48" s="75">
        <v>0</v>
      </c>
      <c r="G48" s="78">
        <f t="shared" si="0"/>
        <v>1062</v>
      </c>
    </row>
    <row r="49" spans="1:7" x14ac:dyDescent="0.25">
      <c r="A49" s="111" t="s">
        <v>89</v>
      </c>
      <c r="B49" s="112"/>
      <c r="C49" s="113"/>
      <c r="D49" s="66" t="s">
        <v>90</v>
      </c>
      <c r="E49" s="75">
        <f t="shared" ref="E49:F50" si="9">E50</f>
        <v>4000</v>
      </c>
      <c r="F49" s="75">
        <f t="shared" si="9"/>
        <v>1000</v>
      </c>
      <c r="G49" s="78">
        <f t="shared" si="0"/>
        <v>5000</v>
      </c>
    </row>
    <row r="50" spans="1:7" x14ac:dyDescent="0.25">
      <c r="A50" s="123">
        <v>3</v>
      </c>
      <c r="B50" s="124"/>
      <c r="C50" s="125"/>
      <c r="D50" s="67" t="s">
        <v>10</v>
      </c>
      <c r="E50" s="75">
        <f t="shared" si="9"/>
        <v>4000</v>
      </c>
      <c r="F50" s="75">
        <f t="shared" si="9"/>
        <v>1000</v>
      </c>
      <c r="G50" s="78">
        <f t="shared" si="0"/>
        <v>5000</v>
      </c>
    </row>
    <row r="51" spans="1:7" x14ac:dyDescent="0.25">
      <c r="A51" s="111">
        <v>32</v>
      </c>
      <c r="B51" s="112"/>
      <c r="C51" s="113"/>
      <c r="D51" s="67" t="s">
        <v>20</v>
      </c>
      <c r="E51" s="79">
        <v>4000</v>
      </c>
      <c r="F51" s="79">
        <v>1000</v>
      </c>
      <c r="G51" s="78">
        <f t="shared" si="0"/>
        <v>5000</v>
      </c>
    </row>
    <row r="52" spans="1:7" x14ac:dyDescent="0.25">
      <c r="A52" s="111" t="s">
        <v>97</v>
      </c>
      <c r="B52" s="112"/>
      <c r="C52" s="113"/>
      <c r="D52" s="66" t="s">
        <v>98</v>
      </c>
      <c r="E52" s="75">
        <f t="shared" ref="E52:F53" si="10">E53</f>
        <v>664</v>
      </c>
      <c r="F52" s="75">
        <f t="shared" si="10"/>
        <v>0</v>
      </c>
      <c r="G52" s="78">
        <f t="shared" si="0"/>
        <v>664</v>
      </c>
    </row>
    <row r="53" spans="1:7" x14ac:dyDescent="0.25">
      <c r="A53" s="123">
        <v>3</v>
      </c>
      <c r="B53" s="124"/>
      <c r="C53" s="125"/>
      <c r="D53" s="23" t="s">
        <v>10</v>
      </c>
      <c r="E53" s="75">
        <f t="shared" si="10"/>
        <v>664</v>
      </c>
      <c r="F53" s="75">
        <f t="shared" si="10"/>
        <v>0</v>
      </c>
      <c r="G53" s="78">
        <f t="shared" si="0"/>
        <v>664</v>
      </c>
    </row>
    <row r="54" spans="1:7" x14ac:dyDescent="0.25">
      <c r="A54" s="111">
        <v>32</v>
      </c>
      <c r="B54" s="112"/>
      <c r="C54" s="113"/>
      <c r="D54" s="23" t="s">
        <v>20</v>
      </c>
      <c r="E54" s="75">
        <v>664</v>
      </c>
      <c r="F54" s="75">
        <v>0</v>
      </c>
      <c r="G54" s="78">
        <f t="shared" si="0"/>
        <v>664</v>
      </c>
    </row>
    <row r="55" spans="1:7" ht="25.5" x14ac:dyDescent="0.25">
      <c r="A55" s="120" t="s">
        <v>99</v>
      </c>
      <c r="B55" s="121"/>
      <c r="C55" s="122"/>
      <c r="D55" s="24" t="s">
        <v>100</v>
      </c>
      <c r="E55" s="76">
        <f>E56+E59+E62+E65</f>
        <v>15972</v>
      </c>
      <c r="F55" s="76">
        <f>F56+F59+F62+F65</f>
        <v>-3080</v>
      </c>
      <c r="G55" s="77">
        <f t="shared" si="0"/>
        <v>12892</v>
      </c>
    </row>
    <row r="56" spans="1:7" x14ac:dyDescent="0.25">
      <c r="A56" s="111" t="s">
        <v>83</v>
      </c>
      <c r="B56" s="112"/>
      <c r="C56" s="113"/>
      <c r="D56" s="66" t="s">
        <v>84</v>
      </c>
      <c r="E56" s="75">
        <f t="shared" ref="E56:F57" si="11">E57</f>
        <v>2654</v>
      </c>
      <c r="F56" s="75">
        <f t="shared" si="11"/>
        <v>0</v>
      </c>
      <c r="G56" s="78">
        <f t="shared" si="0"/>
        <v>2654</v>
      </c>
    </row>
    <row r="57" spans="1:7" x14ac:dyDescent="0.25">
      <c r="A57" s="123">
        <v>3</v>
      </c>
      <c r="B57" s="124"/>
      <c r="C57" s="125"/>
      <c r="D57" s="67" t="s">
        <v>10</v>
      </c>
      <c r="E57" s="75">
        <f t="shared" si="11"/>
        <v>2654</v>
      </c>
      <c r="F57" s="75">
        <f t="shared" si="11"/>
        <v>0</v>
      </c>
      <c r="G57" s="78">
        <f t="shared" si="0"/>
        <v>2654</v>
      </c>
    </row>
    <row r="58" spans="1:7" x14ac:dyDescent="0.25">
      <c r="A58" s="111">
        <v>32</v>
      </c>
      <c r="B58" s="112"/>
      <c r="C58" s="113"/>
      <c r="D58" s="67" t="s">
        <v>20</v>
      </c>
      <c r="E58" s="79">
        <v>2654</v>
      </c>
      <c r="F58" s="79">
        <v>0</v>
      </c>
      <c r="G58" s="78">
        <f t="shared" si="0"/>
        <v>2654</v>
      </c>
    </row>
    <row r="59" spans="1:7" x14ac:dyDescent="0.25">
      <c r="A59" s="111" t="s">
        <v>85</v>
      </c>
      <c r="B59" s="112"/>
      <c r="C59" s="113"/>
      <c r="D59" s="66" t="s">
        <v>86</v>
      </c>
      <c r="E59" s="75">
        <f t="shared" ref="E59:F60" si="12">E60</f>
        <v>664</v>
      </c>
      <c r="F59" s="75">
        <f t="shared" si="12"/>
        <v>0</v>
      </c>
      <c r="G59" s="78">
        <f t="shared" si="0"/>
        <v>664</v>
      </c>
    </row>
    <row r="60" spans="1:7" x14ac:dyDescent="0.25">
      <c r="A60" s="123">
        <v>3</v>
      </c>
      <c r="B60" s="124"/>
      <c r="C60" s="125"/>
      <c r="D60" s="67" t="s">
        <v>10</v>
      </c>
      <c r="E60" s="75">
        <f t="shared" si="12"/>
        <v>664</v>
      </c>
      <c r="F60" s="75">
        <f t="shared" si="12"/>
        <v>0</v>
      </c>
      <c r="G60" s="78">
        <f t="shared" si="0"/>
        <v>664</v>
      </c>
    </row>
    <row r="61" spans="1:7" x14ac:dyDescent="0.25">
      <c r="A61" s="111">
        <v>32</v>
      </c>
      <c r="B61" s="112"/>
      <c r="C61" s="113"/>
      <c r="D61" s="67" t="s">
        <v>20</v>
      </c>
      <c r="E61" s="75">
        <v>664</v>
      </c>
      <c r="F61" s="75">
        <v>0</v>
      </c>
      <c r="G61" s="78">
        <f t="shared" si="0"/>
        <v>664</v>
      </c>
    </row>
    <row r="62" spans="1:7" x14ac:dyDescent="0.25">
      <c r="A62" s="111" t="s">
        <v>87</v>
      </c>
      <c r="B62" s="112"/>
      <c r="C62" s="113"/>
      <c r="D62" s="66" t="s">
        <v>88</v>
      </c>
      <c r="E62" s="75">
        <f t="shared" ref="E62:F63" si="13">E63</f>
        <v>796</v>
      </c>
      <c r="F62" s="75">
        <f t="shared" si="13"/>
        <v>0</v>
      </c>
      <c r="G62" s="78">
        <f t="shared" si="0"/>
        <v>796</v>
      </c>
    </row>
    <row r="63" spans="1:7" x14ac:dyDescent="0.25">
      <c r="A63" s="123">
        <v>3</v>
      </c>
      <c r="B63" s="124"/>
      <c r="C63" s="125"/>
      <c r="D63" s="67" t="s">
        <v>10</v>
      </c>
      <c r="E63" s="75">
        <f t="shared" si="13"/>
        <v>796</v>
      </c>
      <c r="F63" s="75">
        <f t="shared" si="13"/>
        <v>0</v>
      </c>
      <c r="G63" s="78">
        <f t="shared" si="0"/>
        <v>796</v>
      </c>
    </row>
    <row r="64" spans="1:7" x14ac:dyDescent="0.25">
      <c r="A64" s="111">
        <v>32</v>
      </c>
      <c r="B64" s="112"/>
      <c r="C64" s="113"/>
      <c r="D64" s="67" t="s">
        <v>20</v>
      </c>
      <c r="E64" s="75">
        <v>796</v>
      </c>
      <c r="F64" s="75">
        <v>0</v>
      </c>
      <c r="G64" s="78">
        <f t="shared" si="0"/>
        <v>796</v>
      </c>
    </row>
    <row r="65" spans="1:7" x14ac:dyDescent="0.25">
      <c r="A65" s="111" t="s">
        <v>97</v>
      </c>
      <c r="B65" s="112"/>
      <c r="C65" s="113"/>
      <c r="D65" s="66" t="s">
        <v>98</v>
      </c>
      <c r="E65" s="75">
        <f t="shared" ref="E65:F66" si="14">E66</f>
        <v>11858</v>
      </c>
      <c r="F65" s="75">
        <f t="shared" si="14"/>
        <v>-3080</v>
      </c>
      <c r="G65" s="78">
        <f t="shared" si="0"/>
        <v>8778</v>
      </c>
    </row>
    <row r="66" spans="1:7" x14ac:dyDescent="0.25">
      <c r="A66" s="123">
        <v>3</v>
      </c>
      <c r="B66" s="124"/>
      <c r="C66" s="125"/>
      <c r="D66" s="67" t="s">
        <v>10</v>
      </c>
      <c r="E66" s="75">
        <f t="shared" si="14"/>
        <v>11858</v>
      </c>
      <c r="F66" s="75">
        <f t="shared" si="14"/>
        <v>-3080</v>
      </c>
      <c r="G66" s="78">
        <f t="shared" si="0"/>
        <v>8778</v>
      </c>
    </row>
    <row r="67" spans="1:7" x14ac:dyDescent="0.25">
      <c r="A67" s="111">
        <v>32</v>
      </c>
      <c r="B67" s="112"/>
      <c r="C67" s="113"/>
      <c r="D67" s="67" t="s">
        <v>20</v>
      </c>
      <c r="E67" s="75">
        <v>11858</v>
      </c>
      <c r="F67" s="75">
        <v>-3080</v>
      </c>
      <c r="G67" s="78">
        <f t="shared" si="0"/>
        <v>8778</v>
      </c>
    </row>
    <row r="68" spans="1:7" x14ac:dyDescent="0.25">
      <c r="A68" s="120" t="s">
        <v>101</v>
      </c>
      <c r="B68" s="121"/>
      <c r="C68" s="122"/>
      <c r="D68" s="24" t="s">
        <v>102</v>
      </c>
      <c r="E68" s="76">
        <f>E69+E74+E77</f>
        <v>57000</v>
      </c>
      <c r="F68" s="76">
        <f>F69+F74+F77</f>
        <v>10000</v>
      </c>
      <c r="G68" s="77">
        <f t="shared" si="0"/>
        <v>67000</v>
      </c>
    </row>
    <row r="69" spans="1:7" x14ac:dyDescent="0.25">
      <c r="A69" s="111" t="s">
        <v>83</v>
      </c>
      <c r="B69" s="112"/>
      <c r="C69" s="113"/>
      <c r="D69" s="66" t="s">
        <v>84</v>
      </c>
      <c r="E69" s="75">
        <f>E70+E72</f>
        <v>10000</v>
      </c>
      <c r="F69" s="75">
        <f>F70+F72</f>
        <v>0</v>
      </c>
      <c r="G69" s="78">
        <f t="shared" si="0"/>
        <v>10000</v>
      </c>
    </row>
    <row r="70" spans="1:7" x14ac:dyDescent="0.25">
      <c r="A70" s="123">
        <v>3</v>
      </c>
      <c r="B70" s="124"/>
      <c r="C70" s="125"/>
      <c r="D70" s="23" t="s">
        <v>10</v>
      </c>
      <c r="E70" s="75">
        <f>E71</f>
        <v>9000</v>
      </c>
      <c r="F70" s="75">
        <f>F71</f>
        <v>1000</v>
      </c>
      <c r="G70" s="78">
        <f t="shared" si="0"/>
        <v>10000</v>
      </c>
    </row>
    <row r="71" spans="1:7" x14ac:dyDescent="0.25">
      <c r="A71" s="111">
        <v>32</v>
      </c>
      <c r="B71" s="112"/>
      <c r="C71" s="113"/>
      <c r="D71" s="23" t="s">
        <v>20</v>
      </c>
      <c r="E71" s="75">
        <v>9000</v>
      </c>
      <c r="F71" s="75">
        <v>1000</v>
      </c>
      <c r="G71" s="78">
        <f t="shared" si="0"/>
        <v>10000</v>
      </c>
    </row>
    <row r="72" spans="1:7" ht="25.5" x14ac:dyDescent="0.25">
      <c r="A72" s="111">
        <v>4</v>
      </c>
      <c r="B72" s="112"/>
      <c r="C72" s="113"/>
      <c r="D72" s="67" t="s">
        <v>12</v>
      </c>
      <c r="E72" s="75">
        <f>E73</f>
        <v>1000</v>
      </c>
      <c r="F72" s="75">
        <f>F73</f>
        <v>-1000</v>
      </c>
      <c r="G72" s="78">
        <f t="shared" si="0"/>
        <v>0</v>
      </c>
    </row>
    <row r="73" spans="1:7" ht="25.5" x14ac:dyDescent="0.25">
      <c r="A73" s="111">
        <v>42</v>
      </c>
      <c r="B73" s="112"/>
      <c r="C73" s="113"/>
      <c r="D73" s="67" t="s">
        <v>103</v>
      </c>
      <c r="E73" s="75">
        <v>1000</v>
      </c>
      <c r="F73" s="75">
        <v>-1000</v>
      </c>
      <c r="G73" s="78">
        <f t="shared" ref="G73:G81" si="15">E73+F73</f>
        <v>0</v>
      </c>
    </row>
    <row r="74" spans="1:7" x14ac:dyDescent="0.25">
      <c r="A74" s="111" t="s">
        <v>85</v>
      </c>
      <c r="B74" s="112"/>
      <c r="C74" s="113"/>
      <c r="D74" s="66" t="s">
        <v>86</v>
      </c>
      <c r="E74" s="75">
        <f t="shared" ref="E74:F75" si="16">E75</f>
        <v>7000</v>
      </c>
      <c r="F74" s="75">
        <f t="shared" si="16"/>
        <v>0</v>
      </c>
      <c r="G74" s="78">
        <f t="shared" si="15"/>
        <v>7000</v>
      </c>
    </row>
    <row r="75" spans="1:7" x14ac:dyDescent="0.25">
      <c r="A75" s="123">
        <v>3</v>
      </c>
      <c r="B75" s="124"/>
      <c r="C75" s="125"/>
      <c r="D75" s="67" t="s">
        <v>10</v>
      </c>
      <c r="E75" s="75">
        <f t="shared" si="16"/>
        <v>7000</v>
      </c>
      <c r="F75" s="75">
        <f t="shared" si="16"/>
        <v>0</v>
      </c>
      <c r="G75" s="78">
        <f t="shared" si="15"/>
        <v>7000</v>
      </c>
    </row>
    <row r="76" spans="1:7" x14ac:dyDescent="0.25">
      <c r="A76" s="111">
        <v>32</v>
      </c>
      <c r="B76" s="112"/>
      <c r="C76" s="113"/>
      <c r="D76" s="67" t="s">
        <v>20</v>
      </c>
      <c r="E76" s="75">
        <v>7000</v>
      </c>
      <c r="F76" s="75">
        <v>0</v>
      </c>
      <c r="G76" s="78">
        <f t="shared" si="15"/>
        <v>7000</v>
      </c>
    </row>
    <row r="77" spans="1:7" x14ac:dyDescent="0.25">
      <c r="A77" s="111" t="s">
        <v>89</v>
      </c>
      <c r="B77" s="112"/>
      <c r="C77" s="113"/>
      <c r="D77" s="66" t="s">
        <v>90</v>
      </c>
      <c r="E77" s="75">
        <f>E78+E80</f>
        <v>40000</v>
      </c>
      <c r="F77" s="75">
        <f>F78+F80</f>
        <v>10000</v>
      </c>
      <c r="G77" s="78">
        <f t="shared" si="15"/>
        <v>50000</v>
      </c>
    </row>
    <row r="78" spans="1:7" x14ac:dyDescent="0.25">
      <c r="A78" s="123">
        <v>3</v>
      </c>
      <c r="B78" s="124"/>
      <c r="C78" s="125"/>
      <c r="D78" s="67" t="s">
        <v>10</v>
      </c>
      <c r="E78" s="75">
        <f>E79</f>
        <v>40000</v>
      </c>
      <c r="F78" s="75">
        <f>F79</f>
        <v>10000</v>
      </c>
      <c r="G78" s="78">
        <f t="shared" si="15"/>
        <v>50000</v>
      </c>
    </row>
    <row r="79" spans="1:7" x14ac:dyDescent="0.25">
      <c r="A79" s="111">
        <v>32</v>
      </c>
      <c r="B79" s="112"/>
      <c r="C79" s="113"/>
      <c r="D79" s="67" t="s">
        <v>20</v>
      </c>
      <c r="E79" s="75">
        <v>40000</v>
      </c>
      <c r="F79" s="75">
        <v>10000</v>
      </c>
      <c r="G79" s="78">
        <f t="shared" si="15"/>
        <v>50000</v>
      </c>
    </row>
    <row r="80" spans="1:7" ht="25.5" x14ac:dyDescent="0.25">
      <c r="A80" s="111">
        <v>4</v>
      </c>
      <c r="B80" s="112"/>
      <c r="C80" s="113"/>
      <c r="D80" s="23" t="s">
        <v>12</v>
      </c>
      <c r="E80" s="75">
        <f>E81</f>
        <v>0</v>
      </c>
      <c r="F80" s="75">
        <f>F81</f>
        <v>0</v>
      </c>
      <c r="G80" s="78">
        <f t="shared" si="15"/>
        <v>0</v>
      </c>
    </row>
    <row r="81" spans="1:7" ht="25.5" x14ac:dyDescent="0.25">
      <c r="A81" s="48">
        <v>42</v>
      </c>
      <c r="B81" s="49"/>
      <c r="C81" s="50"/>
      <c r="D81" s="23" t="s">
        <v>103</v>
      </c>
      <c r="E81" s="75">
        <v>0</v>
      </c>
      <c r="F81" s="75">
        <v>0</v>
      </c>
      <c r="G81" s="78">
        <f t="shared" si="15"/>
        <v>0</v>
      </c>
    </row>
  </sheetData>
  <mergeCells count="78">
    <mergeCell ref="A79:C79"/>
    <mergeCell ref="A80:C80"/>
    <mergeCell ref="A72:C72"/>
    <mergeCell ref="A73:C73"/>
    <mergeCell ref="A74:C74"/>
    <mergeCell ref="A75:C75"/>
    <mergeCell ref="A76:C76"/>
    <mergeCell ref="A69:C69"/>
    <mergeCell ref="A70:C70"/>
    <mergeCell ref="A71:C71"/>
    <mergeCell ref="A77:C77"/>
    <mergeCell ref="A78:C78"/>
    <mergeCell ref="A64:C64"/>
    <mergeCell ref="A65:C65"/>
    <mergeCell ref="A66:C66"/>
    <mergeCell ref="A67:C67"/>
    <mergeCell ref="A68:C68"/>
    <mergeCell ref="A59:C59"/>
    <mergeCell ref="A60:C60"/>
    <mergeCell ref="A61:C61"/>
    <mergeCell ref="A62:C62"/>
    <mergeCell ref="A63:C63"/>
    <mergeCell ref="A54:C54"/>
    <mergeCell ref="A55:C55"/>
    <mergeCell ref="A56:C56"/>
    <mergeCell ref="A57:C57"/>
    <mergeCell ref="A58:C58"/>
    <mergeCell ref="A49:C49"/>
    <mergeCell ref="A50:C50"/>
    <mergeCell ref="A51:C51"/>
    <mergeCell ref="A52:C52"/>
    <mergeCell ref="A53:C53"/>
    <mergeCell ref="A44:C44"/>
    <mergeCell ref="A45:C45"/>
    <mergeCell ref="A46:C46"/>
    <mergeCell ref="A47:C47"/>
    <mergeCell ref="A48:C48"/>
    <mergeCell ref="A39:C39"/>
    <mergeCell ref="A40:C40"/>
    <mergeCell ref="A41:C41"/>
    <mergeCell ref="A42:C42"/>
    <mergeCell ref="A43:C43"/>
    <mergeCell ref="A34:C34"/>
    <mergeCell ref="A35:C35"/>
    <mergeCell ref="A36:C36"/>
    <mergeCell ref="A37:C37"/>
    <mergeCell ref="A38:C38"/>
    <mergeCell ref="A27:C27"/>
    <mergeCell ref="A30:C30"/>
    <mergeCell ref="A31:C31"/>
    <mergeCell ref="A32:C32"/>
    <mergeCell ref="A33:C33"/>
    <mergeCell ref="A29:C29"/>
    <mergeCell ref="A28:C28"/>
    <mergeCell ref="A22:C22"/>
    <mergeCell ref="A23:C23"/>
    <mergeCell ref="A24:C24"/>
    <mergeCell ref="A25:C25"/>
    <mergeCell ref="A26:C26"/>
    <mergeCell ref="A17:C17"/>
    <mergeCell ref="A20:C20"/>
    <mergeCell ref="A21:C21"/>
    <mergeCell ref="A18:C18"/>
    <mergeCell ref="A19:C19"/>
    <mergeCell ref="A6:C6"/>
    <mergeCell ref="A7:C7"/>
    <mergeCell ref="A1:G1"/>
    <mergeCell ref="A3:G3"/>
    <mergeCell ref="A5:C5"/>
    <mergeCell ref="A8:C8"/>
    <mergeCell ref="A9:C9"/>
    <mergeCell ref="A11:C11"/>
    <mergeCell ref="A10:C10"/>
    <mergeCell ref="A16:C16"/>
    <mergeCell ref="A12:C12"/>
    <mergeCell ref="A13:C13"/>
    <mergeCell ref="A14:C14"/>
    <mergeCell ref="A15:C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User</cp:lastModifiedBy>
  <cp:lastPrinted>2024-09-25T13:46:36Z</cp:lastPrinted>
  <dcterms:created xsi:type="dcterms:W3CDTF">2022-08-12T12:51:27Z</dcterms:created>
  <dcterms:modified xsi:type="dcterms:W3CDTF">2025-11-12T13:10:02Z</dcterms:modified>
</cp:coreProperties>
</file>