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POU\01 Izvještaji\Izvršenje proračuna\2025 Polugodišnji\"/>
    </mc:Choice>
  </mc:AlternateContent>
  <xr:revisionPtr revIDLastSave="0" documentId="13_ncr:1_{106F27AF-F6D4-4470-93CE-8BB7E2AD090D}" xr6:coauthVersionLast="47" xr6:coauthVersionMax="47" xr10:uidLastSave="{00000000-0000-0000-0000-000000000000}"/>
  <bookViews>
    <workbookView xWindow="-120" yWindow="-120" windowWidth="38640" windowHeight="21240" activeTab="6" xr2:uid="{00000000-000D-0000-FFFF-FFFF00000000}"/>
  </bookViews>
  <sheets>
    <sheet name="SAŽETAK" sheetId="1" r:id="rId1"/>
    <sheet name=" Račun prihoda i rashoda" sheetId="3" r:id="rId2"/>
    <sheet name="Rashodi i prihodi prema izvoru" sheetId="8" r:id="rId3"/>
    <sheet name="Rashodi prema funkcijskoj k " sheetId="11" r:id="rId4"/>
    <sheet name="Račun financiranja " sheetId="9" r:id="rId5"/>
    <sheet name="Račun fin prema izvorima f" sheetId="10" r:id="rId6"/>
    <sheet name="Programska klasifikacija" sheetId="7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47" i="3" l="1"/>
  <c r="G24" i="1"/>
  <c r="G25" i="8" l="1"/>
  <c r="G26" i="8"/>
  <c r="G28" i="8"/>
  <c r="G29" i="8"/>
  <c r="F18" i="8"/>
  <c r="L55" i="3"/>
  <c r="I53" i="7"/>
  <c r="I72" i="7"/>
  <c r="I73" i="7"/>
  <c r="L13" i="1"/>
  <c r="L14" i="1"/>
  <c r="J14" i="1"/>
  <c r="J13" i="1"/>
  <c r="G12" i="1"/>
  <c r="G9" i="1"/>
  <c r="G15" i="1" s="1"/>
  <c r="H21" i="7"/>
  <c r="H66" i="7"/>
  <c r="F71" i="7" l="1"/>
  <c r="F66" i="7"/>
  <c r="F12" i="7"/>
  <c r="F21" i="7"/>
  <c r="F46" i="7"/>
  <c r="F55" i="7"/>
  <c r="F61" i="7"/>
  <c r="F63" i="7"/>
  <c r="F69" i="7"/>
  <c r="F75" i="7"/>
  <c r="F78" i="7"/>
  <c r="F83" i="7"/>
  <c r="F86" i="7"/>
  <c r="F90" i="7"/>
  <c r="F92" i="7"/>
  <c r="F95" i="7"/>
  <c r="F97" i="7"/>
  <c r="F103" i="7"/>
  <c r="F107" i="7"/>
  <c r="F109" i="7"/>
  <c r="C9" i="11"/>
  <c r="C7" i="11"/>
  <c r="C6" i="11" s="1"/>
  <c r="D9" i="11"/>
  <c r="D7" i="11"/>
  <c r="D6" i="11" s="1"/>
  <c r="F60" i="7" l="1"/>
  <c r="F102" i="7"/>
  <c r="F74" i="7"/>
  <c r="F89" i="7"/>
  <c r="F68" i="7"/>
  <c r="F11" i="7"/>
  <c r="F10" i="7" l="1"/>
  <c r="F9" i="7" s="1"/>
  <c r="F8" i="7" s="1"/>
  <c r="J49" i="3"/>
  <c r="C28" i="8" l="1"/>
  <c r="C18" i="8" s="1"/>
  <c r="C25" i="8"/>
  <c r="C23" i="8"/>
  <c r="C21" i="8"/>
  <c r="C19" i="8"/>
  <c r="C16" i="8"/>
  <c r="C13" i="8"/>
  <c r="C11" i="8"/>
  <c r="C9" i="8"/>
  <c r="C6" i="8" s="1"/>
  <c r="C7" i="8"/>
  <c r="G75" i="3"/>
  <c r="G74" i="3" s="1"/>
  <c r="G70" i="3" s="1"/>
  <c r="G68" i="3"/>
  <c r="G67" i="3" s="1"/>
  <c r="G61" i="3"/>
  <c r="G49" i="3"/>
  <c r="G44" i="3"/>
  <c r="G41" i="3"/>
  <c r="G40" i="3" s="1"/>
  <c r="G38" i="3"/>
  <c r="G35" i="3"/>
  <c r="G34" i="3" s="1"/>
  <c r="G33" i="3" s="1"/>
  <c r="G32" i="3" s="1"/>
  <c r="H70" i="3"/>
  <c r="H38" i="3"/>
  <c r="H34" i="3" s="1"/>
  <c r="H49" i="3"/>
  <c r="L13" i="3"/>
  <c r="L14" i="3"/>
  <c r="H12" i="3"/>
  <c r="H13" i="3"/>
  <c r="J21" i="3" l="1"/>
  <c r="G26" i="3" l="1"/>
  <c r="G25" i="3" s="1"/>
  <c r="G23" i="3"/>
  <c r="G21" i="3"/>
  <c r="G18" i="3"/>
  <c r="G17" i="3" s="1"/>
  <c r="G15" i="3"/>
  <c r="G12" i="3" s="1"/>
  <c r="G24" i="8"/>
  <c r="L76" i="3"/>
  <c r="L77" i="3"/>
  <c r="L82" i="3"/>
  <c r="I13" i="7"/>
  <c r="I14" i="7"/>
  <c r="I15" i="7"/>
  <c r="I16" i="7"/>
  <c r="I17" i="7"/>
  <c r="I18" i="7"/>
  <c r="I20" i="7"/>
  <c r="I22" i="7"/>
  <c r="I23" i="7"/>
  <c r="I25" i="7"/>
  <c r="I26" i="7"/>
  <c r="I27" i="7"/>
  <c r="I28" i="7"/>
  <c r="I29" i="7"/>
  <c r="I30" i="7"/>
  <c r="I31" i="7"/>
  <c r="I32" i="7"/>
  <c r="I33" i="7"/>
  <c r="I34" i="7"/>
  <c r="I36" i="7"/>
  <c r="I37" i="7"/>
  <c r="I38" i="7"/>
  <c r="I39" i="7"/>
  <c r="I40" i="7"/>
  <c r="I41" i="7"/>
  <c r="I42" i="7"/>
  <c r="I43" i="7"/>
  <c r="I44" i="7"/>
  <c r="I45" i="7"/>
  <c r="I51" i="7"/>
  <c r="I52" i="7"/>
  <c r="I54" i="7"/>
  <c r="I56" i="7"/>
  <c r="I58" i="7"/>
  <c r="I59" i="7"/>
  <c r="I62" i="7"/>
  <c r="I64" i="7"/>
  <c r="I70" i="7"/>
  <c r="I76" i="7"/>
  <c r="I77" i="7"/>
  <c r="I79" i="7"/>
  <c r="I80" i="7"/>
  <c r="I81" i="7"/>
  <c r="I82" i="7"/>
  <c r="I84" i="7"/>
  <c r="I85" i="7"/>
  <c r="I87" i="7"/>
  <c r="I88" i="7"/>
  <c r="I91" i="7"/>
  <c r="I93" i="7"/>
  <c r="I94" i="7"/>
  <c r="I96" i="7"/>
  <c r="I98" i="7"/>
  <c r="I99" i="7"/>
  <c r="I100" i="7"/>
  <c r="I101" i="7"/>
  <c r="I104" i="7"/>
  <c r="I105" i="7"/>
  <c r="I106" i="7"/>
  <c r="I108" i="7"/>
  <c r="I110" i="7"/>
  <c r="H27" i="8"/>
  <c r="H15" i="8"/>
  <c r="G20" i="3" l="1"/>
  <c r="G11" i="3" s="1"/>
  <c r="G10" i="3" s="1"/>
  <c r="H15" i="1"/>
  <c r="H95" i="7"/>
  <c r="I95" i="7" s="1"/>
  <c r="H92" i="7"/>
  <c r="I92" i="7" s="1"/>
  <c r="H109" i="7"/>
  <c r="I109" i="7" s="1"/>
  <c r="H107" i="7"/>
  <c r="I107" i="7" s="1"/>
  <c r="H103" i="7"/>
  <c r="I103" i="7" s="1"/>
  <c r="H97" i="7"/>
  <c r="I97" i="7" s="1"/>
  <c r="H86" i="7"/>
  <c r="I86" i="7" s="1"/>
  <c r="H83" i="7"/>
  <c r="I83" i="7" s="1"/>
  <c r="H78" i="7"/>
  <c r="I78" i="7" s="1"/>
  <c r="H75" i="7"/>
  <c r="I75" i="7" s="1"/>
  <c r="H71" i="7"/>
  <c r="I71" i="7" s="1"/>
  <c r="H69" i="7"/>
  <c r="H63" i="7"/>
  <c r="I63" i="7" s="1"/>
  <c r="H61" i="7"/>
  <c r="I61" i="7" s="1"/>
  <c r="H55" i="7"/>
  <c r="I55" i="7" s="1"/>
  <c r="H46" i="7"/>
  <c r="I21" i="7"/>
  <c r="H12" i="7"/>
  <c r="I12" i="7" s="1"/>
  <c r="I46" i="7" l="1"/>
  <c r="H90" i="7"/>
  <c r="I90" i="7" s="1"/>
  <c r="H68" i="7"/>
  <c r="I68" i="7" s="1"/>
  <c r="I69" i="7"/>
  <c r="H102" i="7"/>
  <c r="I102" i="7" s="1"/>
  <c r="H89" i="7"/>
  <c r="I89" i="7" s="1"/>
  <c r="H74" i="7"/>
  <c r="I74" i="7" s="1"/>
  <c r="H60" i="7"/>
  <c r="I60" i="7" s="1"/>
  <c r="H11" i="7"/>
  <c r="I11" i="7" s="1"/>
  <c r="D25" i="8"/>
  <c r="D19" i="8"/>
  <c r="D13" i="8"/>
  <c r="H10" i="7" l="1"/>
  <c r="H81" i="3"/>
  <c r="H9" i="7" l="1"/>
  <c r="I10" i="7"/>
  <c r="H80" i="3"/>
  <c r="L80" i="3" s="1"/>
  <c r="L81" i="3"/>
  <c r="H8" i="7" l="1"/>
  <c r="I9" i="7"/>
  <c r="H15" i="3"/>
  <c r="H12" i="1"/>
  <c r="H9" i="1"/>
  <c r="F21" i="8"/>
  <c r="K13" i="1" l="1"/>
  <c r="K14" i="1"/>
  <c r="H8" i="11"/>
  <c r="G8" i="11"/>
  <c r="H8" i="8"/>
  <c r="H10" i="8"/>
  <c r="H12" i="8"/>
  <c r="H14" i="8"/>
  <c r="H17" i="8"/>
  <c r="H20" i="8"/>
  <c r="H22" i="8"/>
  <c r="H24" i="8"/>
  <c r="H26" i="8"/>
  <c r="H29" i="8"/>
  <c r="G8" i="8"/>
  <c r="G10" i="8"/>
  <c r="G12" i="8"/>
  <c r="G14" i="8"/>
  <c r="G17" i="8"/>
  <c r="G20" i="8"/>
  <c r="G22" i="8"/>
  <c r="L36" i="3"/>
  <c r="L37" i="3"/>
  <c r="L39" i="3"/>
  <c r="L42" i="3"/>
  <c r="L43" i="3"/>
  <c r="L45" i="3"/>
  <c r="L46" i="3"/>
  <c r="L48" i="3"/>
  <c r="L50" i="3"/>
  <c r="L51" i="3"/>
  <c r="L52" i="3"/>
  <c r="L53" i="3"/>
  <c r="L54" i="3"/>
  <c r="L56" i="3"/>
  <c r="L57" i="3"/>
  <c r="L58" i="3"/>
  <c r="L60" i="3"/>
  <c r="L62" i="3"/>
  <c r="L63" i="3"/>
  <c r="L64" i="3"/>
  <c r="L65" i="3"/>
  <c r="L66" i="3"/>
  <c r="L69" i="3"/>
  <c r="L19" i="3"/>
  <c r="L22" i="3"/>
  <c r="L24" i="3"/>
  <c r="L27" i="3"/>
  <c r="K36" i="3"/>
  <c r="K37" i="3"/>
  <c r="K39" i="3"/>
  <c r="K42" i="3"/>
  <c r="K43" i="3"/>
  <c r="K45" i="3"/>
  <c r="K46" i="3"/>
  <c r="K48" i="3"/>
  <c r="K50" i="3"/>
  <c r="K51" i="3"/>
  <c r="K52" i="3"/>
  <c r="K53" i="3"/>
  <c r="K54" i="3"/>
  <c r="K56" i="3"/>
  <c r="K57" i="3"/>
  <c r="K58" i="3"/>
  <c r="K62" i="3"/>
  <c r="K63" i="3"/>
  <c r="K64" i="3"/>
  <c r="K65" i="3"/>
  <c r="K66" i="3"/>
  <c r="K69" i="3"/>
  <c r="K16" i="3"/>
  <c r="K19" i="3"/>
  <c r="K22" i="3"/>
  <c r="K24" i="3"/>
  <c r="K27" i="3"/>
  <c r="I8" i="7"/>
  <c r="F19" i="8"/>
  <c r="F23" i="8"/>
  <c r="F25" i="8"/>
  <c r="F28" i="8"/>
  <c r="F13" i="8"/>
  <c r="F16" i="8"/>
  <c r="F11" i="8"/>
  <c r="F9" i="8"/>
  <c r="F7" i="8"/>
  <c r="F6" i="8" l="1"/>
  <c r="G7" i="8"/>
  <c r="G9" i="8"/>
  <c r="G19" i="8"/>
  <c r="G21" i="8"/>
  <c r="G23" i="8"/>
  <c r="G16" i="8"/>
  <c r="G13" i="8"/>
  <c r="G11" i="8"/>
  <c r="D7" i="8"/>
  <c r="D9" i="8"/>
  <c r="H9" i="8" s="1"/>
  <c r="D11" i="8"/>
  <c r="H11" i="8" s="1"/>
  <c r="H13" i="8"/>
  <c r="D16" i="8"/>
  <c r="H16" i="8" s="1"/>
  <c r="H19" i="8"/>
  <c r="D21" i="8"/>
  <c r="D23" i="8"/>
  <c r="H23" i="8" s="1"/>
  <c r="H25" i="8"/>
  <c r="D28" i="8"/>
  <c r="H28" i="8" s="1"/>
  <c r="H21" i="3"/>
  <c r="H26" i="3"/>
  <c r="H25" i="3" s="1"/>
  <c r="H35" i="3"/>
  <c r="H59" i="3"/>
  <c r="L59" i="3" s="1"/>
  <c r="H75" i="3"/>
  <c r="H74" i="3" s="1"/>
  <c r="H61" i="3"/>
  <c r="H68" i="3"/>
  <c r="H67" i="3" s="1"/>
  <c r="H41" i="3"/>
  <c r="H44" i="3"/>
  <c r="H18" i="3"/>
  <c r="H17" i="3" s="1"/>
  <c r="H23" i="3"/>
  <c r="F7" i="11"/>
  <c r="J75" i="3"/>
  <c r="L75" i="3" s="1"/>
  <c r="J68" i="3"/>
  <c r="J61" i="3"/>
  <c r="J44" i="3"/>
  <c r="J40" i="3" s="1"/>
  <c r="J41" i="3"/>
  <c r="J38" i="3"/>
  <c r="J35" i="3"/>
  <c r="J26" i="3"/>
  <c r="J23" i="3"/>
  <c r="J18" i="3"/>
  <c r="J15" i="3"/>
  <c r="L15" i="3" s="1"/>
  <c r="H7" i="8" l="1"/>
  <c r="D6" i="8"/>
  <c r="H6" i="8" s="1"/>
  <c r="L18" i="3"/>
  <c r="L21" i="3"/>
  <c r="L26" i="3"/>
  <c r="L23" i="3"/>
  <c r="G18" i="8"/>
  <c r="H21" i="8"/>
  <c r="D18" i="8"/>
  <c r="H18" i="8" s="1"/>
  <c r="J74" i="3"/>
  <c r="G6" i="8"/>
  <c r="L35" i="3"/>
  <c r="H40" i="3"/>
  <c r="J67" i="3"/>
  <c r="L68" i="3"/>
  <c r="K68" i="3"/>
  <c r="L38" i="3"/>
  <c r="G7" i="11"/>
  <c r="H7" i="11"/>
  <c r="L41" i="3"/>
  <c r="L44" i="3"/>
  <c r="K44" i="3"/>
  <c r="L61" i="3"/>
  <c r="K61" i="3"/>
  <c r="L49" i="3"/>
  <c r="K49" i="3"/>
  <c r="J17" i="3"/>
  <c r="L17" i="3" s="1"/>
  <c r="J12" i="3"/>
  <c r="L12" i="3" s="1"/>
  <c r="J25" i="3"/>
  <c r="L25" i="3" s="1"/>
  <c r="H20" i="3"/>
  <c r="H11" i="3" s="1"/>
  <c r="H10" i="3" s="1"/>
  <c r="J34" i="3"/>
  <c r="J20" i="3"/>
  <c r="K74" i="3" l="1"/>
  <c r="L74" i="3"/>
  <c r="H33" i="3"/>
  <c r="H32" i="3" s="1"/>
  <c r="L40" i="3"/>
  <c r="L34" i="3"/>
  <c r="L67" i="3"/>
  <c r="K67" i="3"/>
  <c r="L20" i="3"/>
  <c r="J70" i="3"/>
  <c r="J11" i="3"/>
  <c r="J33" i="3"/>
  <c r="K38" i="3"/>
  <c r="K35" i="3"/>
  <c r="K23" i="3"/>
  <c r="K21" i="3"/>
  <c r="L11" i="3" l="1"/>
  <c r="J10" i="1"/>
  <c r="K40" i="3"/>
  <c r="K41" i="3"/>
  <c r="J32" i="3"/>
  <c r="L33" i="3"/>
  <c r="L70" i="3"/>
  <c r="K70" i="3"/>
  <c r="K12" i="3"/>
  <c r="K15" i="3"/>
  <c r="K17" i="3"/>
  <c r="K18" i="3"/>
  <c r="J10" i="3"/>
  <c r="L10" i="3" s="1"/>
  <c r="K25" i="3"/>
  <c r="K26" i="3"/>
  <c r="L10" i="1" l="1"/>
  <c r="K10" i="1"/>
  <c r="K34" i="3"/>
  <c r="L32" i="3"/>
  <c r="K20" i="3"/>
  <c r="J12" i="1"/>
  <c r="J9" i="1"/>
  <c r="J15" i="1" l="1"/>
  <c r="L12" i="1"/>
  <c r="K12" i="1"/>
  <c r="K9" i="1"/>
  <c r="L9" i="1"/>
  <c r="K32" i="3"/>
  <c r="K33" i="3"/>
  <c r="K10" i="3"/>
  <c r="K11" i="3"/>
  <c r="H10" i="11"/>
  <c r="F9" i="11"/>
  <c r="G9" i="11" s="1"/>
  <c r="G10" i="11"/>
  <c r="K15" i="1" l="1"/>
  <c r="J24" i="1"/>
  <c r="H9" i="11"/>
  <c r="G6" i="11" l="1"/>
  <c r="H6" i="11"/>
</calcChain>
</file>

<file path=xl/sharedStrings.xml><?xml version="1.0" encoding="utf-8"?>
<sst xmlns="http://schemas.openxmlformats.org/spreadsheetml/2006/main" count="403" uniqueCount="221">
  <si>
    <t>PRIHODI UKUPNO</t>
  </si>
  <si>
    <t>RASHODI UKUPNO</t>
  </si>
  <si>
    <t>Prihodi poslovanja</t>
  </si>
  <si>
    <t>Rashodi poslovanja</t>
  </si>
  <si>
    <t>Rashodi za zaposlene</t>
  </si>
  <si>
    <t>Rashodi za nabavu nefinancijske imovine</t>
  </si>
  <si>
    <t>Rashodi za nabavu neproizvedene dugotrajne imovine</t>
  </si>
  <si>
    <t>BROJČANA OZNAKA I NAZIV</t>
  </si>
  <si>
    <t>UKUPNI RASHODI</t>
  </si>
  <si>
    <t>Primici od financijske imovine i zaduživanja</t>
  </si>
  <si>
    <t>Izdaci za financijsku imovinu i otplate zajmova</t>
  </si>
  <si>
    <t>II. POSEBNI DIO</t>
  </si>
  <si>
    <t>I. OPĆI DIO</t>
  </si>
  <si>
    <t>Materijalni rashodi</t>
  </si>
  <si>
    <t>Primici od zaduživanja</t>
  </si>
  <si>
    <t>Izdaci za otplatu glavnice primljenih kredita i zajmova</t>
  </si>
  <si>
    <t>…</t>
  </si>
  <si>
    <t>INDEKS</t>
  </si>
  <si>
    <t xml:space="preserve">IZVJEŠTAJ O PRIHODIMA I RASHODIMA PREMA EKONOMSKOJ KLASIFIKACIJI </t>
  </si>
  <si>
    <t>6=5/2*100</t>
  </si>
  <si>
    <t>UKUPNI PRIHODI</t>
  </si>
  <si>
    <t>Pomoći iz inozemstva i od subjekata unutar općeg proračuna</t>
  </si>
  <si>
    <t xml:space="preserve"> Prihodi od prodaje proizvoda i robe te pruženih usluga i prihodi od donacija</t>
  </si>
  <si>
    <t>Prihodi od prodaje proizvoda i robe te pruženih usluga</t>
  </si>
  <si>
    <t>….</t>
  </si>
  <si>
    <t>Plaće (Bruto)</t>
  </si>
  <si>
    <t>Plaće za redovan rad</t>
  </si>
  <si>
    <t>Naknade troškova zaposlenima</t>
  </si>
  <si>
    <t>Službena putovanja</t>
  </si>
  <si>
    <t>31 Vlastiti prihodi</t>
  </si>
  <si>
    <t>3 Vlastiti prihodi</t>
  </si>
  <si>
    <t>21 Doprinosi za mirovinsko osiguranje</t>
  </si>
  <si>
    <t>2 Doprinosi</t>
  </si>
  <si>
    <t>12 Sredstva učešća za pomoći</t>
  </si>
  <si>
    <t>11 Opći prihodi i primici</t>
  </si>
  <si>
    <t>1 Opći prihodi i primici</t>
  </si>
  <si>
    <t>UKUPNO RASHODI</t>
  </si>
  <si>
    <t xml:space="preserve">UKUPNO PRIHODI </t>
  </si>
  <si>
    <t>IZVJEŠTAJ O PRIHODIMA I RASHODIMA PREMA IZVORIMA FINANCIRANJA</t>
  </si>
  <si>
    <t xml:space="preserve">IZVJEŠTAJ RAČUNA FINANCIRANJA PREMA EKONOMSKOJ KLASIFIKACIJI </t>
  </si>
  <si>
    <t>Primljeni krediti i zajmovi od međunarodnih organizacija, institucija i tijela EU te inozemnih vlada</t>
  </si>
  <si>
    <t>Primljeni zajmovi od međunarodnih organizacija</t>
  </si>
  <si>
    <t>Otplata glavnice primljenih kredita i zajmova od međunarodnih organizacija, institucija i tijela EU te inozemnih vlada</t>
  </si>
  <si>
    <t>Otplata glavnice primljenih zajmova od međunarodnih organizacija</t>
  </si>
  <si>
    <t>IZVJEŠTAJ RAČUNA FINANCIRANJA PREMA IZVORIMA FINANCIRANJA</t>
  </si>
  <si>
    <t>UKUPNO PRIMICI</t>
  </si>
  <si>
    <t xml:space="preserve">UKUPNO IZDACI </t>
  </si>
  <si>
    <t>IZVJEŠTAJ O RASHODIMA PREMA FUNKCIJSKOJ KLASIFIKACIJI</t>
  </si>
  <si>
    <t>INDEKS**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</si>
  <si>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</si>
  <si>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</si>
  <si>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</si>
  <si>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</si>
  <si>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</si>
  <si>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7 PRIHODI OD PRODAJE NEFINANCIJSKE IMOVINE</t>
  </si>
  <si>
    <t>RAZLIKA PRIMITAKA I IZDATAKA</t>
  </si>
  <si>
    <t>SAŽETAK  RAČUNA PRIHODA I RASHODA I  RAČUNA FINANCIRANJA</t>
  </si>
  <si>
    <t>SAŽETAK  RAČUNA PRIHODA I RASHODA</t>
  </si>
  <si>
    <t>RAZLIKA - VIŠAK MANJAK</t>
  </si>
  <si>
    <t>SAŽETAK RAČUNA FINANCIRANJA</t>
  </si>
  <si>
    <t>PRENESENI VIŠAK/MANJAK IZ PRETHODNE GODINE</t>
  </si>
  <si>
    <t>PRIJENOS  VIŠKA/MANJKA U SLJEDEĆE RAZDOBLJE</t>
  </si>
  <si>
    <t xml:space="preserve"> RAČUN PRIHODA I RASHODA </t>
  </si>
  <si>
    <t xml:space="preserve"> RAČUN FINANCIRANJA</t>
  </si>
  <si>
    <t>IZVJEŠTAJ PO PROGRAMSKOJ KLASIFIKACIJI</t>
  </si>
  <si>
    <t>SAŽETAK  RAČUNA PRIHODA I RASHODA I  RAČUNA FINANCIRANJA  može sadržavati i dodatne podatke.</t>
  </si>
  <si>
    <t>TEKUĆI PLAN N.*</t>
  </si>
  <si>
    <t>Napomena:  Iznosi u stupcu "OSTVARENJE/IZVRŠENJE N-1." preračunavaju se iz kuna u eure prema fiksnom tečaju konverzije (1 EUR=7,53450 kuna) i po pravilima za preračunavanje i zaokruživanje.</t>
  </si>
  <si>
    <t xml:space="preserve">Napomena : "N" označava razdoblje </t>
  </si>
  <si>
    <t xml:space="preserve">* Opći i posebni dio izvještaja o izvršenju proračuna sadrži samo izvorni plan ako od donošenja proračuna nije bilo izmjena i dopuna niti izvršenih preraspodjela odnosno izvorni plan i tekući plan ako je od donošenja proračuna bilo naknadno izvršenih preraspodjela.  
Opći i posebni dio izvještaja o izvršenju proračuna sadrži rebalans ako je od donošenja proračuna bilo izmjena i dopuna, odnosno rebalans i tekući plan ako je od izmjena i dopuna proračuna bilo naknadno izvršenih preraspodjela. </t>
  </si>
  <si>
    <t xml:space="preserve">** AKO Opći i Posebni dio izvještaja ne sadrži "TEKUĆI PLAN N.", "INDEKS"("OSTVARENJE/IZVRŠENJE N."/"TEKUĆI PLAN N.") iskazuje se kao "OSTVARENJE/IZVRŠENJE N."/"IZVORNI PLAN N." ODNOSNO "REBALANS N." </t>
  </si>
  <si>
    <t>Tekuće pomoći proračunskim korisnicima iz proračuna koji im nije nadležan</t>
  </si>
  <si>
    <t xml:space="preserve">Pomoći proračunskim korisnicima iz proračuna koji im nije nadležan </t>
  </si>
  <si>
    <t>Ostali nespomenuti prihodi</t>
  </si>
  <si>
    <t>Prihodi po posebnim propisima</t>
  </si>
  <si>
    <t>Prihodi od upravnih i administrativnih pristojbi, pristojbi po posebnim propisima i naknada</t>
  </si>
  <si>
    <t>Prihodi od pruženih usluga</t>
  </si>
  <si>
    <t>Tekuće donacije</t>
  </si>
  <si>
    <t>Prihodi iz nadležnog proračuna i od HZZO-a na temelju ugovornih obveza</t>
  </si>
  <si>
    <t>Prihodi iz nadležnog proračuna za financiranje redovne djelatnosti proračunskih korisnika</t>
  </si>
  <si>
    <t>Prihodi iz  nadležnog proračuna za financiranje rashoda poslovanja</t>
  </si>
  <si>
    <t>Prihodi iz nadležnog proračuna za financiranje rashoda za nabavu nefinancijske imovine</t>
  </si>
  <si>
    <t xml:space="preserve">Donacije od pravnih i fizičkih osoba izvan općeg proračuna i povrat donacija po protestiranim jamstvima </t>
  </si>
  <si>
    <t>Ostali rashodi za zaposlene</t>
  </si>
  <si>
    <t>Doprinosi na plaće</t>
  </si>
  <si>
    <t>Doprinosi za obvezno zdravstveno osiguranje</t>
  </si>
  <si>
    <t>Stručno usavršavanje zaposlenika</t>
  </si>
  <si>
    <t>Rashodi za materijal i energiju</t>
  </si>
  <si>
    <t>Uredski materijal i ostali materijalni rashodi</t>
  </si>
  <si>
    <t>Energija</t>
  </si>
  <si>
    <t>Komunalne usluge</t>
  </si>
  <si>
    <t>Zakupnine i najamnine</t>
  </si>
  <si>
    <t>Zdravstvene i veterinarske usluge</t>
  </si>
  <si>
    <t>Intelektualne i osobne usluge</t>
  </si>
  <si>
    <t>Računalne usluge</t>
  </si>
  <si>
    <t>Ostale usluge</t>
  </si>
  <si>
    <t>Materijal i dijelovi za tekuće i investicijsko održavanje</t>
  </si>
  <si>
    <t>Sitni inventar i auto gume</t>
  </si>
  <si>
    <t>Usluge tekućeg i investicijskog održavanja</t>
  </si>
  <si>
    <t>Usluge promidžbe i informiranja</t>
  </si>
  <si>
    <t>Rashodi za usluge</t>
  </si>
  <si>
    <t>Ostali nespomenuti rashodi poslovanja</t>
  </si>
  <si>
    <t>Naknade za rad predstavničkih i izvršnih tijela, povjerenstava i slično</t>
  </si>
  <si>
    <t>Premije osiguranja</t>
  </si>
  <si>
    <t>Reprezentacija</t>
  </si>
  <si>
    <t>Članarine i norme</t>
  </si>
  <si>
    <t xml:space="preserve">Ostali nespomenuti rashodi poslovanja </t>
  </si>
  <si>
    <t>Ostali financijski rashodi (šifre 3431 do 3434)</t>
  </si>
  <si>
    <t>Bankarske usluge i usluge platnog prometa</t>
  </si>
  <si>
    <t>Nematerijalna imovina</t>
  </si>
  <si>
    <t>Licence</t>
  </si>
  <si>
    <t>Rashodi za nabavu proizvedene dugotrajne imovine</t>
  </si>
  <si>
    <t>Postrojenja i oprema</t>
  </si>
  <si>
    <t>Uređaji, strojevi i oprema za ostale namjene</t>
  </si>
  <si>
    <t xml:space="preserve">08 Rekreacija, kultura i religija </t>
  </si>
  <si>
    <t>082 Službe kulture</t>
  </si>
  <si>
    <t>09 Obrazovanje</t>
  </si>
  <si>
    <t>095 Obrazovanje koje se ne može definirati po stupnju</t>
  </si>
  <si>
    <t>4 Prihodi za posebne namjene</t>
  </si>
  <si>
    <t>5 Pomoći</t>
  </si>
  <si>
    <t>6 Donacije</t>
  </si>
  <si>
    <t>49 Prihodi za posebne namjene proračunskih korisnika</t>
  </si>
  <si>
    <t>54 Ostale pomoći proračunskih korisnika</t>
  </si>
  <si>
    <t>63 Donacije proračunskih korisnika</t>
  </si>
  <si>
    <t>PUČKO OTVORENO UČILIŠTE SLATINA</t>
  </si>
  <si>
    <t>A100050</t>
  </si>
  <si>
    <t>Redovna djelatnost Pučkog otvorenog učilišta Slatina</t>
  </si>
  <si>
    <t>1.1.</t>
  </si>
  <si>
    <t>Opći prihodi i primici</t>
  </si>
  <si>
    <t>3221</t>
  </si>
  <si>
    <t>3237</t>
  </si>
  <si>
    <t>Plaće za redovan rad POU</t>
  </si>
  <si>
    <t>Doprinosi za zdravstveno osiguranje POU</t>
  </si>
  <si>
    <t>Energija POU</t>
  </si>
  <si>
    <t>Komunalne usluge POU</t>
  </si>
  <si>
    <t>Za kazališne predstave</t>
  </si>
  <si>
    <t>Intelektualne i osobne usluge za kazališne predstava POU</t>
  </si>
  <si>
    <t xml:space="preserve">Uredski materijal i ostali materijalni rashodi </t>
  </si>
  <si>
    <t>3.1.</t>
  </si>
  <si>
    <t>Vlastiti prihodi</t>
  </si>
  <si>
    <t>3225</t>
  </si>
  <si>
    <t>3233</t>
  </si>
  <si>
    <t>3235</t>
  </si>
  <si>
    <t>3293</t>
  </si>
  <si>
    <t>Usluge tekućeg i investicijskog održavanja POU</t>
  </si>
  <si>
    <t>Usluge promidžbe i informiranja POU</t>
  </si>
  <si>
    <t>Zakupnine i najamnine POU</t>
  </si>
  <si>
    <t>Zdravstvene usluge - sistematski / POU</t>
  </si>
  <si>
    <t>Intelektualne i osobne usluge POU</t>
  </si>
  <si>
    <t>Računalne usluge POU</t>
  </si>
  <si>
    <t>Grafičke usluge POU i ostale usluge</t>
  </si>
  <si>
    <t>Naknade troškova osobama izvan radnog odnosa POU</t>
  </si>
  <si>
    <t>Naknade za rad predstavničkih i izvršnih tijela, povjerenstai slično POU</t>
  </si>
  <si>
    <t>Premije osiguranja POU</t>
  </si>
  <si>
    <t>Reprezentacija POU</t>
  </si>
  <si>
    <t>Članarine POU</t>
  </si>
  <si>
    <t>Ostali nespomenuti rashodi poslovanja POU</t>
  </si>
  <si>
    <t>Bankarske usluge i usluge platnog prometa POU</t>
  </si>
  <si>
    <t>Nagrade POU</t>
  </si>
  <si>
    <t>Službena putovanja POU</t>
  </si>
  <si>
    <t>Naknade za prijevoz na posao i s posla POU</t>
  </si>
  <si>
    <t>Stručno usavršavanje zaposlenika POU</t>
  </si>
  <si>
    <t>Uredski materijal i ostali materijalni rashodi POU</t>
  </si>
  <si>
    <t>Dizelsko gorivo POU</t>
  </si>
  <si>
    <t>Sitni inventar i auto gume POU</t>
  </si>
  <si>
    <t>4.9.</t>
  </si>
  <si>
    <t>Prihodi za posebne namjene proračunskih korisnika</t>
  </si>
  <si>
    <t>Uredski materijal POU</t>
  </si>
  <si>
    <t>Usluge telefona POU</t>
  </si>
  <si>
    <t>Usluge promidžbe POU</t>
  </si>
  <si>
    <t>Premija osiguranja POU</t>
  </si>
  <si>
    <t>Ostale pomoći proračunskih korisnika</t>
  </si>
  <si>
    <t>5.4.</t>
  </si>
  <si>
    <t>Zakupnine i najamnine  POU</t>
  </si>
  <si>
    <t>Intelektualne i osobne usluge - za kazališne predstave</t>
  </si>
  <si>
    <t>K100040</t>
  </si>
  <si>
    <t>Opremanje Pučkog otvorenog učilišta Slatina</t>
  </si>
  <si>
    <t>Oprema POU</t>
  </si>
  <si>
    <t>T100040</t>
  </si>
  <si>
    <t>Slatinska mala scena POU</t>
  </si>
  <si>
    <t>Reprezentacija POU SMS</t>
  </si>
  <si>
    <t>6.3.</t>
  </si>
  <si>
    <t>Donacije proračunskih korisnika</t>
  </si>
  <si>
    <t>Usluge promidžbe i informiranja POU-Slatinska mala scena</t>
  </si>
  <si>
    <t>T100041</t>
  </si>
  <si>
    <t>Poticanje revije europskog i hrvatskog filma</t>
  </si>
  <si>
    <t>T100061</t>
  </si>
  <si>
    <t>Pogled u budućnost</t>
  </si>
  <si>
    <t>Materijal i dijelovi za tekuće i investicijsko održavanje POU</t>
  </si>
  <si>
    <t>Oprema</t>
  </si>
  <si>
    <t>Naknade troškova osobama izvan radnog odnosa</t>
  </si>
  <si>
    <t>Financijski rashodi</t>
  </si>
  <si>
    <t>Uredska oprema i namještaj</t>
  </si>
  <si>
    <t>7=5/3*100</t>
  </si>
  <si>
    <t>5=4/2*100</t>
  </si>
  <si>
    <t>Rashodi za dodatna ulaganja na nefinancijskoj imovini</t>
  </si>
  <si>
    <t>Dodatna ulaganja za ostalu nefinancijsku imovinu</t>
  </si>
  <si>
    <t>Pomoći EU proračunski korisnici</t>
  </si>
  <si>
    <t>59 Pomoći EU proračunski korisnici</t>
  </si>
  <si>
    <t>Ostali rashodi za zaposlene - topli obrok POU</t>
  </si>
  <si>
    <t>Licence POU</t>
  </si>
  <si>
    <t>K100060</t>
  </si>
  <si>
    <t>EU projekt- Opremanje pučkog otvorenog učilišta</t>
  </si>
  <si>
    <t>5.9.</t>
  </si>
  <si>
    <t>Program javnih potreba u predškolskom odgoju i obrazovanju</t>
  </si>
  <si>
    <t>H01</t>
  </si>
  <si>
    <t>Glavni program Javnih potreba u predškolskom odgoju i obrazovanju na području Grada Slatina</t>
  </si>
  <si>
    <t>Ostala nematerijalna proizvedena imovina</t>
  </si>
  <si>
    <t>Nematerijalna proizvedena imovina</t>
  </si>
  <si>
    <t xml:space="preserve">OSTVARENJE/IZVRŠENJE 
1.-6.2024. </t>
  </si>
  <si>
    <t xml:space="preserve">IZVRŠENJE 
1.-6.2024. </t>
  </si>
  <si>
    <t>IZVORNI PLAN ILI REBALANS 2025.*</t>
  </si>
  <si>
    <t xml:space="preserve">OSTVARENJE/IZVRŠENJE 
1.-6.2025. </t>
  </si>
  <si>
    <t xml:space="preserve">IZVRŠENJE 
1.-6.2025. </t>
  </si>
  <si>
    <t xml:space="preserve"> IZVRŠENJE 
2025. </t>
  </si>
  <si>
    <t>Pomoći od međunarodnih organizacija te institucija i tijela EU</t>
  </si>
  <si>
    <t>Kapitalne pomoći od institucija i tijela EU</t>
  </si>
  <si>
    <t>Poticanje kazališta</t>
  </si>
  <si>
    <t>POLUGODIŠNJI IZVJEŠTAJ O IZVRŠENJU FINANCIJSKOG PLANA PUČKOG OTVORENOG UČILIŠTA SLATINA ZA 2025. GODINU</t>
  </si>
  <si>
    <t>Usluge telefona, interneta, pošte i prijevoza</t>
  </si>
  <si>
    <t>Usluge telefona, interneta, pošte i prijevoza POU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</si>
</sst>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b/>
      <sz val="9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2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i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0"/>
      <color rgb="FF000000"/>
      <name val="Arial"/>
      <family val="2"/>
    </font>
    <font>
      <b/>
      <sz val="10"/>
      <color indexed="8"/>
      <name val="Arial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32">
    <xf numFmtId="0" fontId="0" fillId="0" borderId="0" xfId="0"/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3" fontId="3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 wrapText="1"/>
    </xf>
    <xf numFmtId="0" fontId="11" fillId="2" borderId="3" xfId="0" applyFont="1" applyFill="1" applyBorder="1" applyAlignment="1">
      <alignment horizontal="left" vertical="center" wrapText="1"/>
    </xf>
    <xf numFmtId="0" fontId="9" fillId="2" borderId="3" xfId="0" quotePrefix="1" applyFont="1" applyFill="1" applyBorder="1" applyAlignment="1">
      <alignment horizontal="left" vertical="center"/>
    </xf>
    <xf numFmtId="0" fontId="10" fillId="2" borderId="3" xfId="0" quotePrefix="1" applyFont="1" applyFill="1" applyBorder="1" applyAlignment="1">
      <alignment horizontal="left" vertical="center"/>
    </xf>
    <xf numFmtId="0" fontId="11" fillId="2" borderId="3" xfId="0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/>
    </xf>
    <xf numFmtId="0" fontId="10" fillId="2" borderId="3" xfId="0" quotePrefix="1" applyFont="1" applyFill="1" applyBorder="1" applyAlignment="1">
      <alignment horizontal="left" vertical="center" wrapText="1"/>
    </xf>
    <xf numFmtId="0" fontId="7" fillId="0" borderId="0" xfId="0" quotePrefix="1" applyFont="1" applyAlignment="1">
      <alignment horizontal="left" wrapText="1"/>
    </xf>
    <xf numFmtId="0" fontId="8" fillId="0" borderId="0" xfId="0" applyFont="1" applyAlignment="1">
      <alignment wrapText="1"/>
    </xf>
    <xf numFmtId="3" fontId="5" fillId="0" borderId="0" xfId="0" applyNumberFormat="1" applyFont="1" applyAlignment="1">
      <alignment horizontal="right"/>
    </xf>
    <xf numFmtId="3" fontId="6" fillId="0" borderId="3" xfId="0" applyNumberFormat="1" applyFont="1" applyBorder="1" applyAlignment="1">
      <alignment horizontal="right"/>
    </xf>
    <xf numFmtId="3" fontId="6" fillId="3" borderId="3" xfId="0" applyNumberFormat="1" applyFont="1" applyFill="1" applyBorder="1" applyAlignment="1">
      <alignment horizontal="right" wrapText="1"/>
    </xf>
    <xf numFmtId="3" fontId="6" fillId="3" borderId="3" xfId="0" applyNumberFormat="1" applyFont="1" applyFill="1" applyBorder="1" applyAlignment="1">
      <alignment horizontal="right"/>
    </xf>
    <xf numFmtId="0" fontId="11" fillId="3" borderId="1" xfId="0" applyFont="1" applyFill="1" applyBorder="1" applyAlignment="1">
      <alignment horizontal="left" vertical="center"/>
    </xf>
    <xf numFmtId="0" fontId="11" fillId="2" borderId="3" xfId="0" applyFont="1" applyFill="1" applyBorder="1" applyAlignment="1">
      <alignment vertical="center" wrapText="1"/>
    </xf>
    <xf numFmtId="0" fontId="9" fillId="2" borderId="3" xfId="0" applyFont="1" applyFill="1" applyBorder="1" applyAlignment="1">
      <alignment vertical="center" wrapText="1"/>
    </xf>
    <xf numFmtId="0" fontId="11" fillId="2" borderId="3" xfId="0" quotePrefix="1" applyFont="1" applyFill="1" applyBorder="1" applyAlignment="1">
      <alignment horizontal="left" vertical="center"/>
    </xf>
    <xf numFmtId="0" fontId="6" fillId="0" borderId="3" xfId="0" quotePrefix="1" applyFont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4" fillId="0" borderId="3" xfId="0" quotePrefix="1" applyFont="1" applyBorder="1" applyAlignment="1">
      <alignment horizontal="center" vertical="center" wrapText="1"/>
    </xf>
    <xf numFmtId="0" fontId="15" fillId="0" borderId="0" xfId="0" applyFont="1"/>
    <xf numFmtId="0" fontId="0" fillId="0" borderId="3" xfId="0" applyBorder="1"/>
    <xf numFmtId="0" fontId="9" fillId="2" borderId="3" xfId="0" quotePrefix="1" applyFont="1" applyFill="1" applyBorder="1" applyAlignment="1">
      <alignment horizontal="left" vertical="center" wrapText="1"/>
    </xf>
    <xf numFmtId="0" fontId="10" fillId="2" borderId="3" xfId="0" applyFont="1" applyFill="1" applyBorder="1" applyAlignment="1">
      <alignment horizontal="left" vertical="center" wrapText="1" indent="1"/>
    </xf>
    <xf numFmtId="0" fontId="10" fillId="2" borderId="3" xfId="0" applyFont="1" applyFill="1" applyBorder="1" applyAlignment="1">
      <alignment horizontal="left" vertical="center" indent="1"/>
    </xf>
    <xf numFmtId="0" fontId="10" fillId="2" borderId="3" xfId="0" quotePrefix="1" applyFont="1" applyFill="1" applyBorder="1" applyAlignment="1">
      <alignment horizontal="left" vertical="center" wrapText="1" indent="1"/>
    </xf>
    <xf numFmtId="0" fontId="9" fillId="3" borderId="2" xfId="0" applyFont="1" applyFill="1" applyBorder="1" applyAlignment="1">
      <alignment vertical="center"/>
    </xf>
    <xf numFmtId="0" fontId="0" fillId="3" borderId="0" xfId="0" applyFill="1"/>
    <xf numFmtId="0" fontId="6" fillId="3" borderId="3" xfId="0" applyFont="1" applyFill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2" fillId="2" borderId="0" xfId="0" applyFont="1" applyFill="1" applyAlignment="1">
      <alignment horizontal="center" vertical="center" wrapText="1"/>
    </xf>
    <xf numFmtId="0" fontId="0" fillId="2" borderId="0" xfId="0" applyFill="1"/>
    <xf numFmtId="0" fontId="3" fillId="2" borderId="0" xfId="0" applyFont="1" applyFill="1" applyAlignment="1">
      <alignment vertical="center" wrapText="1"/>
    </xf>
    <xf numFmtId="0" fontId="5" fillId="2" borderId="0" xfId="0" applyFont="1" applyFill="1" applyAlignment="1">
      <alignment horizontal="center" vertical="center" wrapText="1"/>
    </xf>
    <xf numFmtId="0" fontId="12" fillId="2" borderId="0" xfId="0" applyFont="1" applyFill="1" applyAlignment="1">
      <alignment wrapText="1"/>
    </xf>
    <xf numFmtId="0" fontId="1" fillId="2" borderId="5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right" vertical="center"/>
    </xf>
    <xf numFmtId="0" fontId="4" fillId="2" borderId="0" xfId="0" applyFont="1" applyFill="1" applyAlignment="1">
      <alignment horizontal="center" vertical="center" wrapText="1"/>
    </xf>
    <xf numFmtId="0" fontId="3" fillId="2" borderId="0" xfId="0" applyFont="1" applyFill="1"/>
    <xf numFmtId="0" fontId="7" fillId="2" borderId="0" xfId="0" quotePrefix="1" applyFont="1" applyFill="1" applyAlignment="1">
      <alignment horizontal="left" wrapText="1"/>
    </xf>
    <xf numFmtId="0" fontId="8" fillId="2" borderId="0" xfId="0" applyFont="1" applyFill="1" applyAlignment="1">
      <alignment wrapText="1"/>
    </xf>
    <xf numFmtId="3" fontId="5" fillId="2" borderId="0" xfId="0" applyNumberFormat="1" applyFont="1" applyFill="1" applyAlignment="1">
      <alignment horizontal="right"/>
    </xf>
    <xf numFmtId="0" fontId="20" fillId="2" borderId="3" xfId="0" quotePrefix="1" applyFont="1" applyFill="1" applyBorder="1" applyAlignment="1">
      <alignment horizontal="left" vertical="center"/>
    </xf>
    <xf numFmtId="0" fontId="21" fillId="2" borderId="3" xfId="0" quotePrefix="1" applyFont="1" applyFill="1" applyBorder="1" applyAlignment="1">
      <alignment horizontal="left" vertical="center"/>
    </xf>
    <xf numFmtId="0" fontId="21" fillId="2" borderId="3" xfId="0" quotePrefix="1" applyFont="1" applyFill="1" applyBorder="1" applyAlignment="1">
      <alignment horizontal="left" vertical="center" wrapText="1"/>
    </xf>
    <xf numFmtId="49" fontId="22" fillId="0" borderId="3" xfId="0" applyNumberFormat="1" applyFont="1" applyBorder="1" applyAlignment="1">
      <alignment horizontal="left" vertical="center" wrapText="1"/>
    </xf>
    <xf numFmtId="0" fontId="23" fillId="2" borderId="3" xfId="0" applyFont="1" applyFill="1" applyBorder="1" applyAlignment="1">
      <alignment horizontal="left" vertical="center" wrapText="1"/>
    </xf>
    <xf numFmtId="3" fontId="24" fillId="2" borderId="3" xfId="0" applyNumberFormat="1" applyFont="1" applyFill="1" applyBorder="1" applyAlignment="1">
      <alignment horizontal="right"/>
    </xf>
    <xf numFmtId="3" fontId="24" fillId="2" borderId="3" xfId="0" applyNumberFormat="1" applyFont="1" applyFill="1" applyBorder="1" applyAlignment="1">
      <alignment horizontal="right" wrapText="1"/>
    </xf>
    <xf numFmtId="3" fontId="22" fillId="0" borderId="3" xfId="0" applyNumberFormat="1" applyFont="1" applyBorder="1"/>
    <xf numFmtId="3" fontId="3" fillId="0" borderId="3" xfId="0" applyNumberFormat="1" applyFont="1" applyBorder="1" applyAlignment="1">
      <alignment horizontal="right"/>
    </xf>
    <xf numFmtId="3" fontId="25" fillId="0" borderId="3" xfId="0" applyNumberFormat="1" applyFont="1" applyBorder="1"/>
    <xf numFmtId="3" fontId="0" fillId="0" borderId="0" xfId="0" applyNumberFormat="1"/>
    <xf numFmtId="0" fontId="19" fillId="0" borderId="3" xfId="0" applyFont="1" applyBorder="1" applyAlignment="1">
      <alignment horizontal="left" vertical="center" wrapText="1"/>
    </xf>
    <xf numFmtId="3" fontId="3" fillId="2" borderId="4" xfId="0" applyNumberFormat="1" applyFont="1" applyFill="1" applyBorder="1" applyAlignment="1">
      <alignment horizontal="right" vertical="center"/>
    </xf>
    <xf numFmtId="3" fontId="3" fillId="2" borderId="3" xfId="0" applyNumberFormat="1" applyFont="1" applyFill="1" applyBorder="1" applyAlignment="1">
      <alignment horizontal="right" vertical="center"/>
    </xf>
    <xf numFmtId="0" fontId="6" fillId="2" borderId="4" xfId="0" applyFont="1" applyFill="1" applyBorder="1" applyAlignment="1">
      <alignment horizontal="left" vertical="center" wrapText="1"/>
    </xf>
    <xf numFmtId="0" fontId="26" fillId="0" borderId="3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/>
    </xf>
    <xf numFmtId="1" fontId="0" fillId="0" borderId="3" xfId="0" applyNumberFormat="1" applyBorder="1"/>
    <xf numFmtId="1" fontId="25" fillId="0" borderId="3" xfId="0" applyNumberFormat="1" applyFont="1" applyBorder="1"/>
    <xf numFmtId="0" fontId="9" fillId="0" borderId="0" xfId="0" applyFont="1" applyAlignment="1">
      <alignment horizontal="left" vertical="center" wrapText="1"/>
    </xf>
    <xf numFmtId="0" fontId="9" fillId="0" borderId="0" xfId="0" quotePrefix="1" applyFont="1" applyAlignment="1">
      <alignment horizontal="left" vertical="center"/>
    </xf>
    <xf numFmtId="3" fontId="3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 wrapText="1"/>
    </xf>
    <xf numFmtId="1" fontId="0" fillId="0" borderId="0" xfId="0" applyNumberFormat="1"/>
    <xf numFmtId="0" fontId="27" fillId="0" borderId="3" xfId="0" applyFont="1" applyBorder="1" applyAlignment="1">
      <alignment horizontal="left" vertical="center" wrapText="1"/>
    </xf>
    <xf numFmtId="4" fontId="0" fillId="0" borderId="0" xfId="0" applyNumberFormat="1"/>
    <xf numFmtId="3" fontId="28" fillId="2" borderId="3" xfId="0" applyNumberFormat="1" applyFont="1" applyFill="1" applyBorder="1" applyAlignment="1">
      <alignment horizontal="right"/>
    </xf>
    <xf numFmtId="3" fontId="28" fillId="0" borderId="3" xfId="0" applyNumberFormat="1" applyFont="1" applyBorder="1" applyAlignment="1">
      <alignment horizontal="right"/>
    </xf>
    <xf numFmtId="3" fontId="29" fillId="0" borderId="3" xfId="0" applyNumberFormat="1" applyFont="1" applyBorder="1"/>
    <xf numFmtId="1" fontId="22" fillId="0" borderId="3" xfId="0" applyNumberFormat="1" applyFont="1" applyBorder="1"/>
    <xf numFmtId="3" fontId="24" fillId="0" borderId="3" xfId="0" applyNumberFormat="1" applyFont="1" applyBorder="1" applyAlignment="1">
      <alignment horizontal="right"/>
    </xf>
    <xf numFmtId="1" fontId="29" fillId="0" borderId="3" xfId="0" applyNumberFormat="1" applyFont="1" applyBorder="1"/>
    <xf numFmtId="3" fontId="3" fillId="0" borderId="4" xfId="0" applyNumberFormat="1" applyFont="1" applyBorder="1" applyAlignment="1">
      <alignment horizontal="right" vertical="center"/>
    </xf>
    <xf numFmtId="3" fontId="0" fillId="0" borderId="0" xfId="0" applyNumberFormat="1" applyAlignment="1">
      <alignment horizontal="left" vertical="center"/>
    </xf>
    <xf numFmtId="0" fontId="7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11" fillId="0" borderId="1" xfId="0" quotePrefix="1" applyFont="1" applyBorder="1" applyAlignment="1">
      <alignment horizontal="left" vertical="center" wrapText="1"/>
    </xf>
    <xf numFmtId="0" fontId="9" fillId="0" borderId="2" xfId="0" applyFont="1" applyBorder="1" applyAlignment="1">
      <alignment vertical="center" wrapText="1"/>
    </xf>
    <xf numFmtId="0" fontId="11" fillId="0" borderId="1" xfId="0" quotePrefix="1" applyFont="1" applyBorder="1" applyAlignment="1">
      <alignment horizontal="left" vertical="center"/>
    </xf>
    <xf numFmtId="0" fontId="9" fillId="0" borderId="2" xfId="0" applyFont="1" applyBorder="1" applyAlignment="1">
      <alignment vertical="center"/>
    </xf>
    <xf numFmtId="0" fontId="14" fillId="0" borderId="3" xfId="0" quotePrefix="1" applyFont="1" applyBorder="1" applyAlignment="1">
      <alignment horizontal="center" wrapText="1"/>
    </xf>
    <xf numFmtId="0" fontId="14" fillId="0" borderId="1" xfId="0" quotePrefix="1" applyFont="1" applyBorder="1" applyAlignment="1">
      <alignment horizontal="center" wrapText="1"/>
    </xf>
    <xf numFmtId="0" fontId="11" fillId="3" borderId="1" xfId="0" applyFont="1" applyFill="1" applyBorder="1" applyAlignment="1">
      <alignment horizontal="left" vertical="center" wrapText="1"/>
    </xf>
    <xf numFmtId="0" fontId="9" fillId="3" borderId="2" xfId="0" applyFont="1" applyFill="1" applyBorder="1" applyAlignment="1">
      <alignment vertical="center" wrapText="1"/>
    </xf>
    <xf numFmtId="0" fontId="9" fillId="3" borderId="2" xfId="0" applyFont="1" applyFill="1" applyBorder="1" applyAlignment="1">
      <alignment vertical="center"/>
    </xf>
    <xf numFmtId="0" fontId="11" fillId="0" borderId="1" xfId="0" applyFont="1" applyBorder="1" applyAlignment="1">
      <alignment horizontal="left" vertical="center" wrapText="1"/>
    </xf>
    <xf numFmtId="0" fontId="17" fillId="2" borderId="5" xfId="0" applyFont="1" applyFill="1" applyBorder="1" applyAlignment="1">
      <alignment horizontal="left" wrapText="1"/>
    </xf>
    <xf numFmtId="0" fontId="6" fillId="0" borderId="1" xfId="0" quotePrefix="1" applyFont="1" applyBorder="1" applyAlignment="1">
      <alignment horizontal="center" wrapText="1"/>
    </xf>
    <xf numFmtId="0" fontId="6" fillId="0" borderId="2" xfId="0" quotePrefix="1" applyFont="1" applyBorder="1" applyAlignment="1">
      <alignment horizontal="center" wrapText="1"/>
    </xf>
    <xf numFmtId="0" fontId="6" fillId="0" borderId="4" xfId="0" quotePrefix="1" applyFont="1" applyBorder="1" applyAlignment="1">
      <alignment horizontal="center" wrapText="1"/>
    </xf>
    <xf numFmtId="0" fontId="1" fillId="0" borderId="0" xfId="0" applyFont="1" applyAlignment="1">
      <alignment horizontal="left" vertical="top" wrapText="1"/>
    </xf>
    <xf numFmtId="0" fontId="11" fillId="3" borderId="1" xfId="0" quotePrefix="1" applyFont="1" applyFill="1" applyBorder="1" applyAlignment="1">
      <alignment horizontal="left" vertical="center" wrapText="1"/>
    </xf>
    <xf numFmtId="0" fontId="16" fillId="2" borderId="0" xfId="0" applyFont="1" applyFill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horizontal="left" vertical="center" wrapText="1"/>
    </xf>
    <xf numFmtId="0" fontId="6" fillId="3" borderId="4" xfId="0" applyFont="1" applyFill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7" fillId="2" borderId="0" xfId="0" quotePrefix="1" applyFont="1" applyFill="1" applyAlignment="1">
      <alignment horizontal="left" wrapText="1"/>
    </xf>
    <xf numFmtId="0" fontId="11" fillId="0" borderId="0" xfId="0" applyFont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 indent="1"/>
    </xf>
    <xf numFmtId="0" fontId="3" fillId="2" borderId="2" xfId="0" applyFont="1" applyFill="1" applyBorder="1" applyAlignment="1">
      <alignment horizontal="left" vertical="center" wrapText="1" indent="1"/>
    </xf>
    <xf numFmtId="0" fontId="3" fillId="2" borderId="4" xfId="0" applyFont="1" applyFill="1" applyBorder="1" applyAlignment="1">
      <alignment horizontal="left" vertical="center" wrapText="1" indent="1"/>
    </xf>
    <xf numFmtId="0" fontId="6" fillId="2" borderId="1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24" fillId="2" borderId="1" xfId="0" applyFont="1" applyFill="1" applyBorder="1" applyAlignment="1">
      <alignment horizontal="left" vertical="center" wrapText="1"/>
    </xf>
    <xf numFmtId="0" fontId="24" fillId="2" borderId="2" xfId="0" applyFont="1" applyFill="1" applyBorder="1" applyAlignment="1">
      <alignment horizontal="left" vertical="center" wrapText="1"/>
    </xf>
    <xf numFmtId="0" fontId="24" fillId="2" borderId="4" xfId="0" applyFont="1" applyFill="1" applyBorder="1" applyAlignment="1">
      <alignment horizontal="left" vertical="center" wrapText="1"/>
    </xf>
    <xf numFmtId="0" fontId="12" fillId="0" borderId="0" xfId="0" applyFont="1" applyAlignment="1">
      <alignment wrapText="1"/>
    </xf>
    <xf numFmtId="0" fontId="18" fillId="0" borderId="0" xfId="0" applyFont="1" applyAlignment="1">
      <alignment horizontal="center"/>
    </xf>
    <xf numFmtId="0" fontId="14" fillId="3" borderId="1" xfId="0" applyFont="1" applyFill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 wrapText="1"/>
    </xf>
    <xf numFmtId="0" fontId="14" fillId="3" borderId="4" xfId="0" applyFont="1" applyFill="1" applyBorder="1" applyAlignment="1">
      <alignment horizontal="center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Q33"/>
  <sheetViews>
    <sheetView workbookViewId="0">
      <selection activeCell="L24" sqref="B1:L24"/>
    </sheetView>
  </sheetViews>
  <sheetFormatPr defaultRowHeight="15" x14ac:dyDescent="0.25"/>
  <cols>
    <col min="6" max="10" width="25.28515625" customWidth="1"/>
    <col min="11" max="12" width="15.7109375" customWidth="1"/>
  </cols>
  <sheetData>
    <row r="1" spans="2:12" ht="42" customHeight="1" x14ac:dyDescent="0.25">
      <c r="B1" s="85" t="s">
        <v>218</v>
      </c>
      <c r="C1" s="85"/>
      <c r="D1" s="85"/>
      <c r="E1" s="85"/>
      <c r="F1" s="85"/>
      <c r="G1" s="85"/>
      <c r="H1" s="85"/>
      <c r="I1" s="85"/>
      <c r="J1" s="85"/>
      <c r="K1" s="85"/>
      <c r="L1" s="85"/>
    </row>
    <row r="2" spans="2:12" ht="15.75" customHeight="1" x14ac:dyDescent="0.25">
      <c r="B2" s="86" t="s">
        <v>12</v>
      </c>
      <c r="C2" s="86"/>
      <c r="D2" s="86"/>
      <c r="E2" s="86"/>
      <c r="F2" s="86"/>
      <c r="G2" s="86"/>
      <c r="H2" s="86"/>
      <c r="I2" s="86"/>
      <c r="J2" s="86"/>
      <c r="K2" s="86"/>
      <c r="L2" s="86"/>
    </row>
    <row r="3" spans="2:12" ht="6.75" customHeight="1" x14ac:dyDescent="0.25">
      <c r="B3" s="103"/>
      <c r="C3" s="103"/>
      <c r="D3" s="103"/>
      <c r="E3" s="39"/>
      <c r="F3" s="39"/>
      <c r="G3" s="39"/>
      <c r="H3" s="39"/>
      <c r="I3" s="39"/>
      <c r="J3" s="41"/>
      <c r="K3" s="41"/>
      <c r="L3" s="40"/>
    </row>
    <row r="4" spans="2:12" ht="18" customHeight="1" x14ac:dyDescent="0.25">
      <c r="B4" s="86" t="s">
        <v>56</v>
      </c>
      <c r="C4" s="86"/>
      <c r="D4" s="86"/>
      <c r="E4" s="86"/>
      <c r="F4" s="86"/>
      <c r="G4" s="86"/>
      <c r="H4" s="86"/>
      <c r="I4" s="86"/>
      <c r="J4" s="86"/>
      <c r="K4" s="86"/>
      <c r="L4" s="86"/>
    </row>
    <row r="5" spans="2:12" ht="18" customHeight="1" x14ac:dyDescent="0.25">
      <c r="B5" s="42"/>
      <c r="C5" s="43"/>
      <c r="D5" s="43"/>
      <c r="E5" s="43"/>
      <c r="F5" s="43"/>
      <c r="G5" s="43"/>
      <c r="H5" s="43"/>
      <c r="I5" s="43"/>
      <c r="J5" s="43"/>
      <c r="K5" s="43"/>
      <c r="L5" s="40"/>
    </row>
    <row r="6" spans="2:12" x14ac:dyDescent="0.25">
      <c r="B6" s="97" t="s">
        <v>57</v>
      </c>
      <c r="C6" s="97"/>
      <c r="D6" s="97"/>
      <c r="E6" s="97"/>
      <c r="F6" s="97"/>
      <c r="G6" s="44"/>
      <c r="H6" s="44"/>
      <c r="I6" s="44"/>
      <c r="J6" s="44"/>
      <c r="K6" s="45"/>
      <c r="L6" s="40"/>
    </row>
    <row r="7" spans="2:12" ht="25.5" x14ac:dyDescent="0.25">
      <c r="B7" s="98" t="s">
        <v>7</v>
      </c>
      <c r="C7" s="99"/>
      <c r="D7" s="99"/>
      <c r="E7" s="99"/>
      <c r="F7" s="100"/>
      <c r="G7" s="23" t="s">
        <v>209</v>
      </c>
      <c r="H7" s="1" t="s">
        <v>211</v>
      </c>
      <c r="I7" s="1" t="s">
        <v>66</v>
      </c>
      <c r="J7" s="23" t="s">
        <v>212</v>
      </c>
      <c r="K7" s="1" t="s">
        <v>17</v>
      </c>
      <c r="L7" s="1" t="s">
        <v>48</v>
      </c>
    </row>
    <row r="8" spans="2:12" s="26" customFormat="1" ht="11.25" x14ac:dyDescent="0.2">
      <c r="B8" s="91">
        <v>1</v>
      </c>
      <c r="C8" s="91"/>
      <c r="D8" s="91"/>
      <c r="E8" s="91"/>
      <c r="F8" s="92"/>
      <c r="G8" s="25">
        <v>2</v>
      </c>
      <c r="H8" s="24">
        <v>3</v>
      </c>
      <c r="I8" s="24">
        <v>4</v>
      </c>
      <c r="J8" s="24">
        <v>5</v>
      </c>
      <c r="K8" s="24" t="s">
        <v>19</v>
      </c>
      <c r="L8" s="24" t="s">
        <v>193</v>
      </c>
    </row>
    <row r="9" spans="2:12" x14ac:dyDescent="0.25">
      <c r="B9" s="93" t="s">
        <v>0</v>
      </c>
      <c r="C9" s="94"/>
      <c r="D9" s="94"/>
      <c r="E9" s="94"/>
      <c r="F9" s="95"/>
      <c r="G9" s="18">
        <f>G10+G11</f>
        <v>135307.54</v>
      </c>
      <c r="H9" s="18">
        <f>H10</f>
        <v>531364</v>
      </c>
      <c r="I9" s="18"/>
      <c r="J9" s="18">
        <f>J10+J11</f>
        <v>175456.13</v>
      </c>
      <c r="K9" s="18">
        <f>J9/G9*100</f>
        <v>129.67210105216606</v>
      </c>
      <c r="L9" s="18">
        <f>J9/H9*100</f>
        <v>33.019950542377728</v>
      </c>
    </row>
    <row r="10" spans="2:12" x14ac:dyDescent="0.25">
      <c r="B10" s="96" t="s">
        <v>49</v>
      </c>
      <c r="C10" s="88"/>
      <c r="D10" s="88"/>
      <c r="E10" s="88"/>
      <c r="F10" s="90"/>
      <c r="G10" s="16">
        <v>135307.54</v>
      </c>
      <c r="H10" s="16">
        <v>531364</v>
      </c>
      <c r="I10" s="16"/>
      <c r="J10" s="16">
        <f>' Račun prihoda i rashoda'!J11</f>
        <v>175456.13</v>
      </c>
      <c r="K10" s="16">
        <f t="shared" ref="K10:K15" si="0">J10/G10*100</f>
        <v>129.67210105216606</v>
      </c>
      <c r="L10" s="16">
        <f t="shared" ref="L10:L14" si="1">J10/H10*100</f>
        <v>33.019950542377728</v>
      </c>
    </row>
    <row r="11" spans="2:12" x14ac:dyDescent="0.25">
      <c r="B11" s="89" t="s">
        <v>54</v>
      </c>
      <c r="C11" s="90"/>
      <c r="D11" s="90"/>
      <c r="E11" s="90"/>
      <c r="F11" s="90"/>
      <c r="G11" s="16">
        <v>0</v>
      </c>
      <c r="H11" s="16">
        <v>0</v>
      </c>
      <c r="I11" s="16"/>
      <c r="J11" s="16">
        <v>0</v>
      </c>
      <c r="K11" s="16">
        <v>0</v>
      </c>
      <c r="L11" s="16">
        <v>0</v>
      </c>
    </row>
    <row r="12" spans="2:12" x14ac:dyDescent="0.25">
      <c r="B12" s="19" t="s">
        <v>1</v>
      </c>
      <c r="C12" s="32"/>
      <c r="D12" s="32"/>
      <c r="E12" s="32"/>
      <c r="F12" s="32"/>
      <c r="G12" s="18">
        <f>G13+G14</f>
        <v>127290.39</v>
      </c>
      <c r="H12" s="18">
        <f>H13+H14</f>
        <v>531364</v>
      </c>
      <c r="I12" s="18"/>
      <c r="J12" s="18">
        <f>J13+J14</f>
        <v>144127.63000000003</v>
      </c>
      <c r="K12" s="18">
        <f t="shared" si="0"/>
        <v>113.22742431694964</v>
      </c>
      <c r="L12" s="18">
        <f t="shared" si="1"/>
        <v>27.124086313713391</v>
      </c>
    </row>
    <row r="13" spans="2:12" x14ac:dyDescent="0.25">
      <c r="B13" s="87" t="s">
        <v>50</v>
      </c>
      <c r="C13" s="88"/>
      <c r="D13" s="88"/>
      <c r="E13" s="88"/>
      <c r="F13" s="88"/>
      <c r="G13" s="16">
        <v>125905.16</v>
      </c>
      <c r="H13" s="16">
        <v>326117</v>
      </c>
      <c r="I13" s="16"/>
      <c r="J13" s="16">
        <f>' Račun prihoda i rashoda'!J33</f>
        <v>144127.63000000003</v>
      </c>
      <c r="K13" s="16">
        <f t="shared" si="0"/>
        <v>114.47317171115149</v>
      </c>
      <c r="L13" s="16">
        <f t="shared" si="1"/>
        <v>44.19506802773239</v>
      </c>
    </row>
    <row r="14" spans="2:12" x14ac:dyDescent="0.25">
      <c r="B14" s="89" t="s">
        <v>51</v>
      </c>
      <c r="C14" s="90"/>
      <c r="D14" s="90"/>
      <c r="E14" s="90"/>
      <c r="F14" s="90"/>
      <c r="G14" s="16">
        <v>1385.23</v>
      </c>
      <c r="H14" s="16">
        <v>205247</v>
      </c>
      <c r="I14" s="16"/>
      <c r="J14" s="16">
        <f>' Račun prihoda i rashoda'!J70</f>
        <v>0</v>
      </c>
      <c r="K14" s="16">
        <f t="shared" si="0"/>
        <v>0</v>
      </c>
      <c r="L14" s="16">
        <f t="shared" si="1"/>
        <v>0</v>
      </c>
    </row>
    <row r="15" spans="2:12" x14ac:dyDescent="0.25">
      <c r="B15" s="102" t="s">
        <v>58</v>
      </c>
      <c r="C15" s="94"/>
      <c r="D15" s="94"/>
      <c r="E15" s="94"/>
      <c r="F15" s="94"/>
      <c r="G15" s="17">
        <f>G9-G12</f>
        <v>8017.1500000000087</v>
      </c>
      <c r="H15" s="18">
        <f>H9-H12</f>
        <v>0</v>
      </c>
      <c r="I15" s="17"/>
      <c r="J15" s="17">
        <f>J9-J12</f>
        <v>31328.499999999971</v>
      </c>
      <c r="K15" s="18">
        <f t="shared" si="0"/>
        <v>390.76853994249745</v>
      </c>
      <c r="L15" s="18">
        <v>0</v>
      </c>
    </row>
    <row r="16" spans="2:12" ht="18" x14ac:dyDescent="0.25">
      <c r="B16" s="39"/>
      <c r="C16" s="46"/>
      <c r="D16" s="46"/>
      <c r="E16" s="46"/>
      <c r="F16" s="46"/>
      <c r="G16" s="46"/>
      <c r="H16" s="46"/>
      <c r="I16" s="47"/>
      <c r="J16" s="47"/>
      <c r="K16" s="47"/>
      <c r="L16" s="47"/>
    </row>
    <row r="17" spans="1:43" ht="18" customHeight="1" x14ac:dyDescent="0.25">
      <c r="B17" s="97" t="s">
        <v>59</v>
      </c>
      <c r="C17" s="97"/>
      <c r="D17" s="97"/>
      <c r="E17" s="97"/>
      <c r="F17" s="97"/>
      <c r="G17" s="46"/>
      <c r="H17" s="46"/>
      <c r="I17" s="47"/>
      <c r="J17" s="47"/>
      <c r="K17" s="47"/>
      <c r="L17" s="47"/>
    </row>
    <row r="18" spans="1:43" ht="25.5" x14ac:dyDescent="0.25">
      <c r="B18" s="98" t="s">
        <v>7</v>
      </c>
      <c r="C18" s="99"/>
      <c r="D18" s="99"/>
      <c r="E18" s="99"/>
      <c r="F18" s="100"/>
      <c r="G18" s="23" t="s">
        <v>209</v>
      </c>
      <c r="H18" s="1" t="s">
        <v>211</v>
      </c>
      <c r="I18" s="1" t="s">
        <v>66</v>
      </c>
      <c r="J18" s="23" t="s">
        <v>212</v>
      </c>
      <c r="K18" s="1" t="s">
        <v>17</v>
      </c>
      <c r="L18" s="1" t="s">
        <v>48</v>
      </c>
    </row>
    <row r="19" spans="1:43" s="26" customFormat="1" x14ac:dyDescent="0.25">
      <c r="B19" s="91">
        <v>1</v>
      </c>
      <c r="C19" s="91"/>
      <c r="D19" s="91"/>
      <c r="E19" s="91"/>
      <c r="F19" s="92"/>
      <c r="G19" s="25">
        <v>2</v>
      </c>
      <c r="H19" s="24">
        <v>3</v>
      </c>
      <c r="I19" s="24">
        <v>4</v>
      </c>
      <c r="J19" s="24">
        <v>5</v>
      </c>
      <c r="K19" s="24" t="s">
        <v>19</v>
      </c>
      <c r="L19" s="24" t="s">
        <v>193</v>
      </c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</row>
    <row r="20" spans="1:43" ht="15.75" customHeight="1" x14ac:dyDescent="0.25">
      <c r="A20" s="26"/>
      <c r="B20" s="96" t="s">
        <v>52</v>
      </c>
      <c r="C20" s="107"/>
      <c r="D20" s="107"/>
      <c r="E20" s="107"/>
      <c r="F20" s="108"/>
      <c r="G20" s="16">
        <v>0</v>
      </c>
      <c r="H20" s="16">
        <v>0</v>
      </c>
      <c r="I20" s="16"/>
      <c r="J20" s="16">
        <v>0</v>
      </c>
      <c r="K20" s="16">
        <v>0</v>
      </c>
      <c r="L20" s="16">
        <v>0</v>
      </c>
    </row>
    <row r="21" spans="1:43" x14ac:dyDescent="0.25">
      <c r="A21" s="26"/>
      <c r="B21" s="96" t="s">
        <v>53</v>
      </c>
      <c r="C21" s="88"/>
      <c r="D21" s="88"/>
      <c r="E21" s="88"/>
      <c r="F21" s="88"/>
      <c r="G21" s="16">
        <v>0</v>
      </c>
      <c r="H21" s="16">
        <v>0</v>
      </c>
      <c r="I21" s="16"/>
      <c r="J21" s="16">
        <v>0</v>
      </c>
      <c r="K21" s="16">
        <v>0</v>
      </c>
      <c r="L21" s="16">
        <v>0</v>
      </c>
    </row>
    <row r="22" spans="1:43" s="33" customFormat="1" ht="15" customHeight="1" x14ac:dyDescent="0.25">
      <c r="A22" s="26"/>
      <c r="B22" s="104" t="s">
        <v>55</v>
      </c>
      <c r="C22" s="105"/>
      <c r="D22" s="105"/>
      <c r="E22" s="105"/>
      <c r="F22" s="106"/>
      <c r="G22" s="18">
        <v>0</v>
      </c>
      <c r="H22" s="18">
        <v>0</v>
      </c>
      <c r="I22" s="18"/>
      <c r="J22" s="18">
        <v>0</v>
      </c>
      <c r="K22" s="18">
        <v>0</v>
      </c>
      <c r="L22" s="18">
        <v>0</v>
      </c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</row>
    <row r="23" spans="1:43" s="33" customFormat="1" ht="15" customHeight="1" x14ac:dyDescent="0.25">
      <c r="A23" s="26"/>
      <c r="B23" s="104" t="s">
        <v>60</v>
      </c>
      <c r="C23" s="105"/>
      <c r="D23" s="105"/>
      <c r="E23" s="105"/>
      <c r="F23" s="106"/>
      <c r="G23" s="18">
        <v>49482.92</v>
      </c>
      <c r="H23" s="18">
        <v>0</v>
      </c>
      <c r="I23" s="18"/>
      <c r="J23" s="18">
        <v>71492.36</v>
      </c>
      <c r="K23" s="18">
        <v>0</v>
      </c>
      <c r="L23" s="18">
        <v>0</v>
      </c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</row>
    <row r="24" spans="1:43" x14ac:dyDescent="0.25">
      <c r="A24" s="26"/>
      <c r="B24" s="102" t="s">
        <v>61</v>
      </c>
      <c r="C24" s="94"/>
      <c r="D24" s="94"/>
      <c r="E24" s="94"/>
      <c r="F24" s="94"/>
      <c r="G24" s="18">
        <f>G23+G15</f>
        <v>57500.070000000007</v>
      </c>
      <c r="H24" s="18">
        <v>0</v>
      </c>
      <c r="I24" s="18"/>
      <c r="J24" s="18">
        <f>J23+J15</f>
        <v>102820.85999999997</v>
      </c>
      <c r="K24" s="18">
        <v>0</v>
      </c>
      <c r="L24" s="18">
        <v>0</v>
      </c>
    </row>
    <row r="25" spans="1:43" ht="15.75" x14ac:dyDescent="0.25">
      <c r="B25" s="48"/>
      <c r="C25" s="49"/>
      <c r="D25" s="49"/>
      <c r="E25" s="49"/>
      <c r="F25" s="49"/>
      <c r="G25" s="50"/>
      <c r="H25" s="50"/>
      <c r="I25" s="50"/>
      <c r="J25" s="50"/>
      <c r="K25" s="50"/>
      <c r="L25" s="40"/>
    </row>
    <row r="26" spans="1:43" ht="15.75" x14ac:dyDescent="0.25">
      <c r="B26" s="109" t="s">
        <v>65</v>
      </c>
      <c r="C26" s="109"/>
      <c r="D26" s="109"/>
      <c r="E26" s="109"/>
      <c r="F26" s="109"/>
      <c r="G26" s="109"/>
      <c r="H26" s="109"/>
      <c r="I26" s="109"/>
      <c r="J26" s="109"/>
      <c r="K26" s="109"/>
      <c r="L26" s="109"/>
    </row>
    <row r="27" spans="1:43" ht="15.75" x14ac:dyDescent="0.25">
      <c r="B27" s="13"/>
      <c r="C27" s="14"/>
      <c r="D27" s="14"/>
      <c r="E27" s="14"/>
      <c r="F27" s="14"/>
      <c r="G27" s="15"/>
      <c r="H27" s="15"/>
      <c r="I27" s="15"/>
      <c r="J27" s="15"/>
      <c r="K27" s="15"/>
    </row>
    <row r="28" spans="1:43" ht="15" customHeight="1" x14ac:dyDescent="0.25">
      <c r="B28" s="110" t="s">
        <v>67</v>
      </c>
      <c r="C28" s="110"/>
      <c r="D28" s="110"/>
      <c r="E28" s="110"/>
      <c r="F28" s="110"/>
      <c r="G28" s="110"/>
      <c r="H28" s="110"/>
      <c r="I28" s="110"/>
      <c r="J28" s="110"/>
      <c r="K28" s="110"/>
      <c r="L28" s="110"/>
    </row>
    <row r="29" spans="1:43" x14ac:dyDescent="0.25">
      <c r="B29" s="110" t="s">
        <v>68</v>
      </c>
      <c r="C29" s="110"/>
      <c r="D29" s="110"/>
      <c r="E29" s="110"/>
      <c r="F29" s="110"/>
      <c r="G29" s="110"/>
      <c r="H29" s="110"/>
      <c r="I29" s="110"/>
      <c r="J29" s="110"/>
      <c r="K29" s="110"/>
      <c r="L29" s="110"/>
    </row>
    <row r="30" spans="1:43" ht="15" customHeight="1" x14ac:dyDescent="0.25">
      <c r="B30" s="110" t="s">
        <v>69</v>
      </c>
      <c r="C30" s="110"/>
      <c r="D30" s="110"/>
      <c r="E30" s="110"/>
      <c r="F30" s="110"/>
      <c r="G30" s="110"/>
      <c r="H30" s="110"/>
      <c r="I30" s="110"/>
      <c r="J30" s="110"/>
      <c r="K30" s="110"/>
      <c r="L30" s="110"/>
    </row>
    <row r="31" spans="1:43" ht="36.75" customHeight="1" x14ac:dyDescent="0.25">
      <c r="B31" s="110"/>
      <c r="C31" s="110"/>
      <c r="D31" s="110"/>
      <c r="E31" s="110"/>
      <c r="F31" s="110"/>
      <c r="G31" s="110"/>
      <c r="H31" s="110"/>
      <c r="I31" s="110"/>
      <c r="J31" s="110"/>
      <c r="K31" s="110"/>
      <c r="L31" s="110"/>
    </row>
    <row r="32" spans="1:43" ht="15" customHeight="1" x14ac:dyDescent="0.25">
      <c r="B32" s="101" t="s">
        <v>70</v>
      </c>
      <c r="C32" s="101"/>
      <c r="D32" s="101"/>
      <c r="E32" s="101"/>
      <c r="F32" s="101"/>
      <c r="G32" s="101"/>
      <c r="H32" s="101"/>
      <c r="I32" s="101"/>
      <c r="J32" s="101"/>
      <c r="K32" s="101"/>
      <c r="L32" s="101"/>
    </row>
    <row r="33" spans="2:12" x14ac:dyDescent="0.25">
      <c r="B33" s="101"/>
      <c r="C33" s="101"/>
      <c r="D33" s="101"/>
      <c r="E33" s="101"/>
      <c r="F33" s="101"/>
      <c r="G33" s="101"/>
      <c r="H33" s="101"/>
      <c r="I33" s="101"/>
      <c r="J33" s="101"/>
      <c r="K33" s="101"/>
      <c r="L33" s="101"/>
    </row>
  </sheetData>
  <mergeCells count="26">
    <mergeCell ref="B32:L33"/>
    <mergeCell ref="B15:F15"/>
    <mergeCell ref="B24:F24"/>
    <mergeCell ref="B3:D3"/>
    <mergeCell ref="B23:F23"/>
    <mergeCell ref="B18:F18"/>
    <mergeCell ref="B19:F19"/>
    <mergeCell ref="B21:F21"/>
    <mergeCell ref="B22:F22"/>
    <mergeCell ref="B20:F20"/>
    <mergeCell ref="B26:L26"/>
    <mergeCell ref="B29:L29"/>
    <mergeCell ref="B28:L28"/>
    <mergeCell ref="B30:L31"/>
    <mergeCell ref="B17:F17"/>
    <mergeCell ref="B1:L1"/>
    <mergeCell ref="B2:L2"/>
    <mergeCell ref="B4:L4"/>
    <mergeCell ref="B13:F13"/>
    <mergeCell ref="B14:F14"/>
    <mergeCell ref="B8:F8"/>
    <mergeCell ref="B9:F9"/>
    <mergeCell ref="B10:F10"/>
    <mergeCell ref="B6:F6"/>
    <mergeCell ref="B7:F7"/>
    <mergeCell ref="B11:F11"/>
  </mergeCells>
  <pageMargins left="0.7" right="0.7" top="0.75" bottom="0.75" header="0.3" footer="0.3"/>
  <pageSetup paperSize="9" scale="6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N83"/>
  <sheetViews>
    <sheetView topLeftCell="A34" zoomScaleNormal="100" workbookViewId="0">
      <selection activeCell="F54" sqref="F54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5.42578125" bestFit="1" customWidth="1"/>
    <col min="5" max="5" width="6.140625" bestFit="1" customWidth="1"/>
    <col min="6" max="6" width="44.7109375" customWidth="1"/>
    <col min="7" max="8" width="25.28515625" customWidth="1"/>
    <col min="9" max="9" width="25.28515625" hidden="1" customWidth="1"/>
    <col min="10" max="10" width="25.28515625" customWidth="1"/>
    <col min="11" max="12" width="15.7109375" customWidth="1"/>
  </cols>
  <sheetData>
    <row r="1" spans="2:12" ht="18" customHeight="1" x14ac:dyDescent="0.25">
      <c r="B1" s="2"/>
      <c r="C1" s="2"/>
      <c r="D1" s="2"/>
      <c r="E1" s="2"/>
      <c r="F1" s="2"/>
      <c r="G1" s="2"/>
      <c r="H1" s="2"/>
      <c r="I1" s="2"/>
      <c r="J1" s="2"/>
      <c r="K1" s="2"/>
    </row>
    <row r="2" spans="2:12" ht="15.75" customHeight="1" x14ac:dyDescent="0.25">
      <c r="B2" s="114" t="s">
        <v>12</v>
      </c>
      <c r="C2" s="114"/>
      <c r="D2" s="114"/>
      <c r="E2" s="114"/>
      <c r="F2" s="114"/>
      <c r="G2" s="114"/>
      <c r="H2" s="114"/>
      <c r="I2" s="114"/>
      <c r="J2" s="114"/>
      <c r="K2" s="114"/>
      <c r="L2" s="114"/>
    </row>
    <row r="3" spans="2:12" ht="18" x14ac:dyDescent="0.25">
      <c r="B3" s="2"/>
      <c r="C3" s="2"/>
      <c r="D3" s="2"/>
      <c r="E3" s="2"/>
      <c r="F3" s="2"/>
      <c r="G3" s="2"/>
      <c r="H3" s="2"/>
      <c r="I3" s="2"/>
      <c r="J3" s="3"/>
      <c r="K3" s="3"/>
    </row>
    <row r="4" spans="2:12" ht="18" customHeight="1" x14ac:dyDescent="0.25">
      <c r="B4" s="114" t="s">
        <v>62</v>
      </c>
      <c r="C4" s="114"/>
      <c r="D4" s="114"/>
      <c r="E4" s="114"/>
      <c r="F4" s="114"/>
      <c r="G4" s="114"/>
      <c r="H4" s="114"/>
      <c r="I4" s="114"/>
      <c r="J4" s="114"/>
      <c r="K4" s="114"/>
      <c r="L4" s="114"/>
    </row>
    <row r="5" spans="2:12" ht="18" x14ac:dyDescent="0.25">
      <c r="B5" s="2"/>
      <c r="C5" s="2"/>
      <c r="D5" s="2"/>
      <c r="E5" s="2"/>
      <c r="F5" s="2"/>
      <c r="G5" s="2"/>
      <c r="H5" s="2"/>
      <c r="I5" s="2"/>
      <c r="J5" s="3"/>
      <c r="K5" s="3"/>
    </row>
    <row r="6" spans="2:12" ht="15.75" customHeight="1" x14ac:dyDescent="0.25">
      <c r="B6" s="114" t="s">
        <v>18</v>
      </c>
      <c r="C6" s="114"/>
      <c r="D6" s="114"/>
      <c r="E6" s="114"/>
      <c r="F6" s="114"/>
      <c r="G6" s="114"/>
      <c r="H6" s="114"/>
      <c r="I6" s="114"/>
      <c r="J6" s="114"/>
      <c r="K6" s="114"/>
      <c r="L6" s="114"/>
    </row>
    <row r="7" spans="2:12" ht="18" x14ac:dyDescent="0.25">
      <c r="B7" s="2"/>
      <c r="C7" s="2"/>
      <c r="D7" s="2"/>
      <c r="E7" s="2"/>
      <c r="F7" s="2"/>
      <c r="G7" s="2"/>
      <c r="H7" s="2"/>
      <c r="I7" s="2"/>
      <c r="J7" s="3"/>
      <c r="K7" s="3"/>
    </row>
    <row r="8" spans="2:12" ht="25.5" x14ac:dyDescent="0.25">
      <c r="B8" s="111" t="s">
        <v>7</v>
      </c>
      <c r="C8" s="112"/>
      <c r="D8" s="112"/>
      <c r="E8" s="112"/>
      <c r="F8" s="113"/>
      <c r="G8" s="34" t="s">
        <v>209</v>
      </c>
      <c r="H8" s="34" t="s">
        <v>211</v>
      </c>
      <c r="I8" s="34" t="s">
        <v>66</v>
      </c>
      <c r="J8" s="34" t="s">
        <v>212</v>
      </c>
      <c r="K8" s="34" t="s">
        <v>17</v>
      </c>
      <c r="L8" s="34" t="s">
        <v>48</v>
      </c>
    </row>
    <row r="9" spans="2:12" ht="16.5" customHeight="1" x14ac:dyDescent="0.25">
      <c r="B9" s="111">
        <v>1</v>
      </c>
      <c r="C9" s="112"/>
      <c r="D9" s="112"/>
      <c r="E9" s="112"/>
      <c r="F9" s="113"/>
      <c r="G9" s="34">
        <v>2</v>
      </c>
      <c r="H9" s="34">
        <v>3</v>
      </c>
      <c r="I9" s="34">
        <v>4</v>
      </c>
      <c r="J9" s="34">
        <v>5</v>
      </c>
      <c r="K9" s="34" t="s">
        <v>19</v>
      </c>
      <c r="L9" s="34" t="s">
        <v>193</v>
      </c>
    </row>
    <row r="10" spans="2:12" x14ac:dyDescent="0.25">
      <c r="B10" s="6"/>
      <c r="C10" s="6"/>
      <c r="D10" s="6"/>
      <c r="E10" s="6"/>
      <c r="F10" s="6" t="s">
        <v>20</v>
      </c>
      <c r="G10" s="79">
        <f>G11</f>
        <v>135307.54</v>
      </c>
      <c r="H10" s="78">
        <f>H11</f>
        <v>645001</v>
      </c>
      <c r="I10" s="77"/>
      <c r="J10" s="79">
        <f>J11</f>
        <v>175456.13</v>
      </c>
      <c r="K10" s="82">
        <f>J10/G10*100</f>
        <v>129.67210105216606</v>
      </c>
      <c r="L10" s="82">
        <f>J10/H10*100</f>
        <v>27.202458600839378</v>
      </c>
    </row>
    <row r="11" spans="2:12" ht="15.75" customHeight="1" x14ac:dyDescent="0.25">
      <c r="B11" s="6">
        <v>6</v>
      </c>
      <c r="C11" s="6"/>
      <c r="D11" s="6"/>
      <c r="E11" s="6"/>
      <c r="F11" s="6" t="s">
        <v>2</v>
      </c>
      <c r="G11" s="77">
        <f>G12+G17+G20+G25</f>
        <v>135307.54</v>
      </c>
      <c r="H11" s="77">
        <f>H12+H17+H20+H25</f>
        <v>645001</v>
      </c>
      <c r="I11" s="77"/>
      <c r="J11" s="77">
        <f>J12+J17+J20+J25</f>
        <v>175456.13</v>
      </c>
      <c r="K11" s="82">
        <f>J11/G11*100</f>
        <v>129.67210105216606</v>
      </c>
      <c r="L11" s="82">
        <f>J11/H11*100</f>
        <v>27.202458600839378</v>
      </c>
    </row>
    <row r="12" spans="2:12" ht="25.5" x14ac:dyDescent="0.25">
      <c r="B12" s="6"/>
      <c r="C12" s="10">
        <v>63</v>
      </c>
      <c r="D12" s="10"/>
      <c r="E12" s="10"/>
      <c r="F12" s="10" t="s">
        <v>21</v>
      </c>
      <c r="G12" s="4">
        <f>G15</f>
        <v>10900</v>
      </c>
      <c r="H12" s="4">
        <f>H13+H15</f>
        <v>209766</v>
      </c>
      <c r="I12" s="4"/>
      <c r="J12" s="56">
        <f>J15</f>
        <v>19940</v>
      </c>
      <c r="K12" s="80">
        <f>J12/G12*100</f>
        <v>182.93577981651376</v>
      </c>
      <c r="L12" s="80">
        <f>J12/H12*100</f>
        <v>9.5058303061506635</v>
      </c>
    </row>
    <row r="13" spans="2:12" ht="25.5" x14ac:dyDescent="0.25">
      <c r="B13" s="6"/>
      <c r="C13" s="10"/>
      <c r="D13" s="10">
        <v>632</v>
      </c>
      <c r="E13" s="10"/>
      <c r="F13" s="10" t="s">
        <v>215</v>
      </c>
      <c r="G13" s="4">
        <v>0</v>
      </c>
      <c r="H13" s="4">
        <f>H14</f>
        <v>152626</v>
      </c>
      <c r="I13" s="4"/>
      <c r="J13" s="56">
        <v>0</v>
      </c>
      <c r="K13" s="80"/>
      <c r="L13" s="80">
        <f t="shared" ref="L13:L14" si="0">J13/H13*100</f>
        <v>0</v>
      </c>
    </row>
    <row r="14" spans="2:12" x14ac:dyDescent="0.25">
      <c r="B14" s="6"/>
      <c r="C14" s="10"/>
      <c r="D14" s="10"/>
      <c r="E14" s="10">
        <v>6324</v>
      </c>
      <c r="F14" s="10" t="s">
        <v>216</v>
      </c>
      <c r="G14" s="4">
        <v>0</v>
      </c>
      <c r="H14" s="4">
        <v>152626</v>
      </c>
      <c r="I14" s="4"/>
      <c r="J14" s="56">
        <v>0</v>
      </c>
      <c r="K14" s="80"/>
      <c r="L14" s="80">
        <f t="shared" si="0"/>
        <v>0</v>
      </c>
    </row>
    <row r="15" spans="2:12" ht="25.5" x14ac:dyDescent="0.25">
      <c r="B15" s="7"/>
      <c r="C15" s="7"/>
      <c r="D15" s="51">
        <v>636</v>
      </c>
      <c r="E15" s="7"/>
      <c r="F15" s="28" t="s">
        <v>72</v>
      </c>
      <c r="G15" s="4">
        <f>G16</f>
        <v>10900</v>
      </c>
      <c r="H15" s="59">
        <f>H16</f>
        <v>57140</v>
      </c>
      <c r="I15" s="4"/>
      <c r="J15" s="56">
        <f>J16</f>
        <v>19940</v>
      </c>
      <c r="K15" s="80">
        <f t="shared" ref="K15:K27" si="1">J15/G15*100</f>
        <v>182.93577981651376</v>
      </c>
      <c r="L15" s="80">
        <f>J15/H15*100</f>
        <v>34.896744837241862</v>
      </c>
    </row>
    <row r="16" spans="2:12" ht="25.5" x14ac:dyDescent="0.25">
      <c r="B16" s="7"/>
      <c r="C16" s="7"/>
      <c r="D16" s="8"/>
      <c r="E16" s="8">
        <v>6361</v>
      </c>
      <c r="F16" s="53" t="s">
        <v>71</v>
      </c>
      <c r="G16" s="4">
        <v>10900</v>
      </c>
      <c r="H16" s="59">
        <v>57140</v>
      </c>
      <c r="I16" s="4"/>
      <c r="J16" s="56">
        <v>19940</v>
      </c>
      <c r="K16" s="80">
        <f t="shared" si="1"/>
        <v>182.93577981651376</v>
      </c>
      <c r="L16" s="80">
        <v>0</v>
      </c>
    </row>
    <row r="17" spans="2:13" ht="25.5" x14ac:dyDescent="0.25">
      <c r="B17" s="7"/>
      <c r="C17" s="7">
        <v>65</v>
      </c>
      <c r="D17" s="8"/>
      <c r="E17" s="8"/>
      <c r="F17" s="53" t="s">
        <v>75</v>
      </c>
      <c r="G17" s="4">
        <f>G18</f>
        <v>17776.64</v>
      </c>
      <c r="H17" s="59">
        <f>H18</f>
        <v>57041</v>
      </c>
      <c r="I17" s="4"/>
      <c r="J17" s="56">
        <f>J18</f>
        <v>17627.97</v>
      </c>
      <c r="K17" s="80">
        <f t="shared" si="1"/>
        <v>99.163677725374427</v>
      </c>
      <c r="L17" s="80">
        <f t="shared" ref="L17:L27" si="2">J17/H17*100</f>
        <v>30.904033940498941</v>
      </c>
    </row>
    <row r="18" spans="2:13" x14ac:dyDescent="0.25">
      <c r="B18" s="7"/>
      <c r="C18" s="7"/>
      <c r="D18" s="8">
        <v>652</v>
      </c>
      <c r="E18" s="8"/>
      <c r="F18" s="53" t="s">
        <v>74</v>
      </c>
      <c r="G18" s="4">
        <f>G19</f>
        <v>17776.64</v>
      </c>
      <c r="H18" s="59">
        <f>H19</f>
        <v>57041</v>
      </c>
      <c r="I18" s="4"/>
      <c r="J18" s="56">
        <f>J19</f>
        <v>17627.97</v>
      </c>
      <c r="K18" s="80">
        <f t="shared" si="1"/>
        <v>99.163677725374427</v>
      </c>
      <c r="L18" s="80">
        <f t="shared" si="2"/>
        <v>30.904033940498941</v>
      </c>
    </row>
    <row r="19" spans="2:13" x14ac:dyDescent="0.25">
      <c r="B19" s="7"/>
      <c r="C19" s="7"/>
      <c r="D19" s="8"/>
      <c r="E19" s="8">
        <v>6526</v>
      </c>
      <c r="F19" s="53" t="s">
        <v>73</v>
      </c>
      <c r="G19" s="4">
        <v>17776.64</v>
      </c>
      <c r="H19" s="59">
        <v>57041</v>
      </c>
      <c r="I19" s="4"/>
      <c r="J19" s="56">
        <v>17627.97</v>
      </c>
      <c r="K19" s="80">
        <f t="shared" si="1"/>
        <v>99.163677725374427</v>
      </c>
      <c r="L19" s="80">
        <f t="shared" si="2"/>
        <v>30.904033940498941</v>
      </c>
    </row>
    <row r="20" spans="2:13" ht="25.5" x14ac:dyDescent="0.25">
      <c r="B20" s="7"/>
      <c r="C20" s="7">
        <v>66</v>
      </c>
      <c r="D20" s="8"/>
      <c r="E20" s="8"/>
      <c r="F20" s="10" t="s">
        <v>22</v>
      </c>
      <c r="G20" s="4">
        <f>G21+G23</f>
        <v>28382.44</v>
      </c>
      <c r="H20" s="59">
        <f>H21+H23</f>
        <v>122167</v>
      </c>
      <c r="I20" s="4"/>
      <c r="J20" s="56">
        <f>J21+J23</f>
        <v>50198.99</v>
      </c>
      <c r="K20" s="80">
        <f t="shared" si="1"/>
        <v>176.86636525964644</v>
      </c>
      <c r="L20" s="80">
        <f t="shared" si="2"/>
        <v>41.090466328877682</v>
      </c>
    </row>
    <row r="21" spans="2:13" ht="25.5" x14ac:dyDescent="0.25">
      <c r="B21" s="7"/>
      <c r="C21" s="22"/>
      <c r="D21" s="8">
        <v>661</v>
      </c>
      <c r="E21" s="8"/>
      <c r="F21" s="10" t="s">
        <v>23</v>
      </c>
      <c r="G21" s="4">
        <f>G22</f>
        <v>24771.55</v>
      </c>
      <c r="H21" s="59">
        <f>H22</f>
        <v>109645</v>
      </c>
      <c r="I21" s="4"/>
      <c r="J21" s="81">
        <f>J22</f>
        <v>44890.99</v>
      </c>
      <c r="K21" s="80">
        <f t="shared" si="1"/>
        <v>181.21994788376182</v>
      </c>
      <c r="L21" s="80">
        <f t="shared" si="2"/>
        <v>40.942122303798619</v>
      </c>
    </row>
    <row r="22" spans="2:13" x14ac:dyDescent="0.25">
      <c r="B22" s="7"/>
      <c r="C22" s="22"/>
      <c r="D22" s="8"/>
      <c r="E22" s="8">
        <v>6615</v>
      </c>
      <c r="F22" s="10" t="s">
        <v>76</v>
      </c>
      <c r="G22" s="4">
        <v>24771.55</v>
      </c>
      <c r="H22" s="59">
        <v>109645</v>
      </c>
      <c r="I22" s="4"/>
      <c r="J22" s="56">
        <v>44890.99</v>
      </c>
      <c r="K22" s="80">
        <f t="shared" si="1"/>
        <v>181.21994788376182</v>
      </c>
      <c r="L22" s="80">
        <f t="shared" si="2"/>
        <v>40.942122303798619</v>
      </c>
    </row>
    <row r="23" spans="2:13" ht="38.25" x14ac:dyDescent="0.25">
      <c r="B23" s="7"/>
      <c r="C23" s="22"/>
      <c r="D23" s="8">
        <v>663</v>
      </c>
      <c r="E23" s="8"/>
      <c r="F23" s="10" t="s">
        <v>82</v>
      </c>
      <c r="G23" s="4">
        <f>G24</f>
        <v>3610.89</v>
      </c>
      <c r="H23" s="59">
        <f>H24</f>
        <v>12522</v>
      </c>
      <c r="I23" s="4"/>
      <c r="J23" s="56">
        <f>J24</f>
        <v>5308</v>
      </c>
      <c r="K23" s="80">
        <f t="shared" si="1"/>
        <v>146.99977013977164</v>
      </c>
      <c r="L23" s="80">
        <f t="shared" si="2"/>
        <v>42.389394665388913</v>
      </c>
    </row>
    <row r="24" spans="2:13" x14ac:dyDescent="0.25">
      <c r="B24" s="7"/>
      <c r="C24" s="22"/>
      <c r="D24" s="8"/>
      <c r="E24" s="8">
        <v>6631</v>
      </c>
      <c r="F24" s="10" t="s">
        <v>77</v>
      </c>
      <c r="G24" s="4">
        <v>3610.89</v>
      </c>
      <c r="H24" s="59">
        <v>12522</v>
      </c>
      <c r="I24" s="4"/>
      <c r="J24" s="56">
        <v>5308</v>
      </c>
      <c r="K24" s="80">
        <f t="shared" si="1"/>
        <v>146.99977013977164</v>
      </c>
      <c r="L24" s="80">
        <f t="shared" si="2"/>
        <v>42.389394665388913</v>
      </c>
    </row>
    <row r="25" spans="2:13" ht="25.5" x14ac:dyDescent="0.25">
      <c r="B25" s="7"/>
      <c r="C25" s="52">
        <v>67</v>
      </c>
      <c r="D25" s="8"/>
      <c r="E25" s="8"/>
      <c r="F25" s="10" t="s">
        <v>78</v>
      </c>
      <c r="G25" s="4">
        <f>G26</f>
        <v>78248.460000000006</v>
      </c>
      <c r="H25" s="59">
        <f>H26</f>
        <v>256027</v>
      </c>
      <c r="I25" s="4"/>
      <c r="J25" s="56">
        <f>J26</f>
        <v>87689.17</v>
      </c>
      <c r="K25" s="80">
        <f t="shared" si="1"/>
        <v>112.06504255802605</v>
      </c>
      <c r="L25" s="80">
        <f t="shared" si="2"/>
        <v>34.249969729755065</v>
      </c>
    </row>
    <row r="26" spans="2:13" ht="25.5" x14ac:dyDescent="0.25">
      <c r="B26" s="7"/>
      <c r="C26" s="22"/>
      <c r="D26" s="8">
        <v>671</v>
      </c>
      <c r="E26" s="8"/>
      <c r="F26" s="10" t="s">
        <v>79</v>
      </c>
      <c r="G26" s="4">
        <f>G27+G28</f>
        <v>78248.460000000006</v>
      </c>
      <c r="H26" s="4">
        <f>H27</f>
        <v>256027</v>
      </c>
      <c r="I26" s="4"/>
      <c r="J26" s="56">
        <f>J27+J28</f>
        <v>87689.17</v>
      </c>
      <c r="K26" s="80">
        <f t="shared" si="1"/>
        <v>112.06504255802605</v>
      </c>
      <c r="L26" s="80">
        <f t="shared" si="2"/>
        <v>34.249969729755065</v>
      </c>
    </row>
    <row r="27" spans="2:13" ht="25.5" x14ac:dyDescent="0.25">
      <c r="B27" s="7"/>
      <c r="C27" s="22"/>
      <c r="D27" s="8"/>
      <c r="E27" s="8">
        <v>6711</v>
      </c>
      <c r="F27" s="10" t="s">
        <v>80</v>
      </c>
      <c r="G27" s="4">
        <v>78248.460000000006</v>
      </c>
      <c r="H27" s="59">
        <v>256027</v>
      </c>
      <c r="I27" s="4"/>
      <c r="J27" s="56">
        <v>87689.17</v>
      </c>
      <c r="K27" s="80">
        <f t="shared" si="1"/>
        <v>112.06504255802605</v>
      </c>
      <c r="L27" s="80">
        <f t="shared" si="2"/>
        <v>34.249969729755065</v>
      </c>
    </row>
    <row r="28" spans="2:13" ht="25.5" x14ac:dyDescent="0.25">
      <c r="B28" s="7"/>
      <c r="C28" s="7"/>
      <c r="D28" s="8"/>
      <c r="E28" s="8">
        <v>6712</v>
      </c>
      <c r="F28" s="10" t="s">
        <v>81</v>
      </c>
      <c r="G28" s="4">
        <v>0</v>
      </c>
      <c r="H28" s="4">
        <v>0</v>
      </c>
      <c r="I28" s="4"/>
      <c r="J28" s="56">
        <v>0</v>
      </c>
      <c r="K28" s="80">
        <v>0</v>
      </c>
      <c r="L28" s="80">
        <v>0</v>
      </c>
      <c r="M28" s="61"/>
    </row>
    <row r="29" spans="2:13" ht="15.75" customHeight="1" x14ac:dyDescent="0.25"/>
    <row r="30" spans="2:13" ht="25.5" x14ac:dyDescent="0.25">
      <c r="B30" s="111" t="s">
        <v>7</v>
      </c>
      <c r="C30" s="112"/>
      <c r="D30" s="112"/>
      <c r="E30" s="112"/>
      <c r="F30" s="113"/>
      <c r="G30" s="34" t="s">
        <v>209</v>
      </c>
      <c r="H30" s="34" t="s">
        <v>211</v>
      </c>
      <c r="I30" s="34" t="s">
        <v>66</v>
      </c>
      <c r="J30" s="34" t="s">
        <v>212</v>
      </c>
      <c r="K30" s="34" t="s">
        <v>17</v>
      </c>
      <c r="L30" s="34" t="s">
        <v>48</v>
      </c>
    </row>
    <row r="31" spans="2:13" ht="12.75" customHeight="1" x14ac:dyDescent="0.25">
      <c r="B31" s="111">
        <v>1</v>
      </c>
      <c r="C31" s="112"/>
      <c r="D31" s="112"/>
      <c r="E31" s="112"/>
      <c r="F31" s="113"/>
      <c r="G31" s="34">
        <v>2</v>
      </c>
      <c r="H31" s="34">
        <v>3</v>
      </c>
      <c r="I31" s="34">
        <v>4</v>
      </c>
      <c r="J31" s="34">
        <v>5</v>
      </c>
      <c r="K31" s="34" t="s">
        <v>19</v>
      </c>
      <c r="L31" s="34" t="s">
        <v>193</v>
      </c>
    </row>
    <row r="32" spans="2:13" x14ac:dyDescent="0.25">
      <c r="B32" s="6"/>
      <c r="C32" s="6"/>
      <c r="D32" s="6"/>
      <c r="E32" s="6"/>
      <c r="F32" s="6" t="s">
        <v>8</v>
      </c>
      <c r="G32" s="79">
        <f>G33+G70</f>
        <v>127290.39</v>
      </c>
      <c r="H32" s="78">
        <f>H33+H70</f>
        <v>645001</v>
      </c>
      <c r="I32" s="77"/>
      <c r="J32" s="79">
        <f>J33+J70</f>
        <v>144127.63000000003</v>
      </c>
      <c r="K32" s="82">
        <f>J32/G32*100</f>
        <v>113.22742431694964</v>
      </c>
      <c r="L32" s="82">
        <f>J32/H32*100</f>
        <v>22.345334348318847</v>
      </c>
    </row>
    <row r="33" spans="2:14" x14ac:dyDescent="0.25">
      <c r="B33" s="6">
        <v>3</v>
      </c>
      <c r="C33" s="6"/>
      <c r="D33" s="6"/>
      <c r="E33" s="6"/>
      <c r="F33" s="6" t="s">
        <v>3</v>
      </c>
      <c r="G33" s="77">
        <f>G34+G40+G67</f>
        <v>125905.16</v>
      </c>
      <c r="H33" s="77">
        <f>H34+H40+H67</f>
        <v>497168.8</v>
      </c>
      <c r="I33" s="77"/>
      <c r="J33" s="77">
        <f>J34+J40+J67</f>
        <v>144127.63000000003</v>
      </c>
      <c r="K33" s="82">
        <f t="shared" ref="K33:K74" si="3">J33/G33*100</f>
        <v>114.47317171115149</v>
      </c>
      <c r="L33" s="82">
        <f t="shared" ref="L33:L82" si="4">J33/H33*100</f>
        <v>28.989677147882176</v>
      </c>
    </row>
    <row r="34" spans="2:14" x14ac:dyDescent="0.25">
      <c r="B34" s="6"/>
      <c r="C34" s="10">
        <v>31</v>
      </c>
      <c r="D34" s="10"/>
      <c r="E34" s="10"/>
      <c r="F34" s="10" t="s">
        <v>4</v>
      </c>
      <c r="G34" s="56">
        <f>G35+G37+G38</f>
        <v>75016.03</v>
      </c>
      <c r="H34" s="4">
        <f>H35+H37+H38</f>
        <v>203000</v>
      </c>
      <c r="I34" s="4"/>
      <c r="J34" s="56">
        <f>J35+J37+J38</f>
        <v>93989.140000000014</v>
      </c>
      <c r="K34" s="80">
        <f t="shared" si="3"/>
        <v>125.29207424066564</v>
      </c>
      <c r="L34" s="80">
        <f t="shared" si="4"/>
        <v>46.300068965517248</v>
      </c>
    </row>
    <row r="35" spans="2:14" x14ac:dyDescent="0.25">
      <c r="B35" s="7"/>
      <c r="C35" s="7"/>
      <c r="D35" s="7">
        <v>311</v>
      </c>
      <c r="E35" s="7"/>
      <c r="F35" s="7" t="s">
        <v>25</v>
      </c>
      <c r="G35" s="56">
        <f>G36</f>
        <v>58405.45</v>
      </c>
      <c r="H35" s="4">
        <f>H36</f>
        <v>157000</v>
      </c>
      <c r="I35" s="4"/>
      <c r="J35" s="56">
        <f>J36</f>
        <v>73771.070000000007</v>
      </c>
      <c r="K35" s="80">
        <f t="shared" si="3"/>
        <v>126.30853798746521</v>
      </c>
      <c r="L35" s="80">
        <f t="shared" si="4"/>
        <v>46.987942675159239</v>
      </c>
    </row>
    <row r="36" spans="2:14" x14ac:dyDescent="0.25">
      <c r="B36" s="7"/>
      <c r="C36" s="7"/>
      <c r="D36" s="7"/>
      <c r="E36" s="7">
        <v>3111</v>
      </c>
      <c r="F36" s="7" t="s">
        <v>26</v>
      </c>
      <c r="G36" s="56">
        <v>58405.45</v>
      </c>
      <c r="H36" s="4">
        <v>157000</v>
      </c>
      <c r="I36" s="4"/>
      <c r="J36" s="56">
        <v>73771.070000000007</v>
      </c>
      <c r="K36" s="80">
        <f t="shared" si="3"/>
        <v>126.30853798746521</v>
      </c>
      <c r="L36" s="80">
        <f t="shared" si="4"/>
        <v>46.987942675159239</v>
      </c>
    </row>
    <row r="37" spans="2:14" x14ac:dyDescent="0.25">
      <c r="B37" s="7"/>
      <c r="C37" s="7"/>
      <c r="D37" s="7">
        <v>312</v>
      </c>
      <c r="E37" s="7"/>
      <c r="F37" s="7" t="s">
        <v>83</v>
      </c>
      <c r="G37" s="56">
        <v>8084.8</v>
      </c>
      <c r="H37" s="4">
        <v>23500</v>
      </c>
      <c r="I37" s="4"/>
      <c r="J37" s="56">
        <v>8039.94</v>
      </c>
      <c r="K37" s="80">
        <f t="shared" si="3"/>
        <v>99.445131604987125</v>
      </c>
      <c r="L37" s="80">
        <f t="shared" si="4"/>
        <v>34.212510638297871</v>
      </c>
    </row>
    <row r="38" spans="2:14" x14ac:dyDescent="0.25">
      <c r="B38" s="7"/>
      <c r="C38" s="7"/>
      <c r="D38" s="7">
        <v>313</v>
      </c>
      <c r="E38" s="7"/>
      <c r="F38" s="7" t="s">
        <v>84</v>
      </c>
      <c r="G38" s="56">
        <f>G39</f>
        <v>8525.7800000000007</v>
      </c>
      <c r="H38" s="4">
        <f>H39</f>
        <v>22500</v>
      </c>
      <c r="I38" s="4"/>
      <c r="J38" s="56">
        <f>J39</f>
        <v>12178.13</v>
      </c>
      <c r="K38" s="80">
        <f t="shared" si="3"/>
        <v>142.83889567875312</v>
      </c>
      <c r="L38" s="80">
        <f t="shared" si="4"/>
        <v>54.125022222222221</v>
      </c>
    </row>
    <row r="39" spans="2:14" x14ac:dyDescent="0.25">
      <c r="B39" s="7"/>
      <c r="C39" s="7"/>
      <c r="D39" s="7"/>
      <c r="E39" s="7">
        <v>3132</v>
      </c>
      <c r="F39" s="52" t="s">
        <v>85</v>
      </c>
      <c r="G39" s="56">
        <v>8525.7800000000007</v>
      </c>
      <c r="H39" s="4">
        <v>22500</v>
      </c>
      <c r="I39" s="4"/>
      <c r="J39" s="56">
        <v>12178.13</v>
      </c>
      <c r="K39" s="80">
        <f t="shared" si="3"/>
        <v>142.83889567875312</v>
      </c>
      <c r="L39" s="80">
        <f t="shared" si="4"/>
        <v>54.125022222222221</v>
      </c>
    </row>
    <row r="40" spans="2:14" x14ac:dyDescent="0.25">
      <c r="B40" s="7"/>
      <c r="C40" s="7">
        <v>32</v>
      </c>
      <c r="D40" s="8"/>
      <c r="E40" s="8"/>
      <c r="F40" s="52" t="s">
        <v>13</v>
      </c>
      <c r="G40" s="56">
        <f>SUM(G41+G44+G49+G61)</f>
        <v>50474.55</v>
      </c>
      <c r="H40" s="4">
        <f>H41+H44+H49+H59+H61</f>
        <v>292808.8</v>
      </c>
      <c r="I40" s="4"/>
      <c r="J40" s="56">
        <f>SUM(J41+J44+J49+J61)</f>
        <v>49688.54</v>
      </c>
      <c r="K40" s="80">
        <f t="shared" si="3"/>
        <v>98.442759767050916</v>
      </c>
      <c r="L40" s="80">
        <f t="shared" si="4"/>
        <v>16.969619765526172</v>
      </c>
      <c r="N40" s="61"/>
    </row>
    <row r="41" spans="2:14" x14ac:dyDescent="0.25">
      <c r="B41" s="7"/>
      <c r="C41" s="7"/>
      <c r="D41" s="7">
        <v>321</v>
      </c>
      <c r="E41" s="7"/>
      <c r="F41" s="52" t="s">
        <v>27</v>
      </c>
      <c r="G41" s="56">
        <f>G42+G43</f>
        <v>2427.41</v>
      </c>
      <c r="H41" s="4">
        <f>H42+H43</f>
        <v>7411</v>
      </c>
      <c r="I41" s="4"/>
      <c r="J41" s="56">
        <f>J42+J43</f>
        <v>2078.8200000000002</v>
      </c>
      <c r="K41" s="80">
        <f t="shared" si="3"/>
        <v>85.639426384500368</v>
      </c>
      <c r="L41" s="80">
        <f t="shared" si="4"/>
        <v>28.050465524220758</v>
      </c>
    </row>
    <row r="42" spans="2:14" x14ac:dyDescent="0.25">
      <c r="B42" s="7"/>
      <c r="C42" s="22"/>
      <c r="D42" s="7"/>
      <c r="E42" s="7">
        <v>3211</v>
      </c>
      <c r="F42" s="53" t="s">
        <v>28</v>
      </c>
      <c r="G42" s="56">
        <v>1732.31</v>
      </c>
      <c r="H42" s="4">
        <v>4911</v>
      </c>
      <c r="I42" s="4"/>
      <c r="J42" s="56">
        <v>967.19</v>
      </c>
      <c r="K42" s="80">
        <f t="shared" si="3"/>
        <v>55.832385658456055</v>
      </c>
      <c r="L42" s="80">
        <f t="shared" si="4"/>
        <v>19.69435960089595</v>
      </c>
    </row>
    <row r="43" spans="2:14" x14ac:dyDescent="0.25">
      <c r="B43" s="7"/>
      <c r="C43" s="22"/>
      <c r="D43" s="8"/>
      <c r="E43" s="52">
        <v>3213</v>
      </c>
      <c r="F43" s="52" t="s">
        <v>86</v>
      </c>
      <c r="G43" s="56">
        <v>695.1</v>
      </c>
      <c r="H43" s="4">
        <v>2500</v>
      </c>
      <c r="I43" s="4"/>
      <c r="J43" s="56">
        <v>1111.6300000000001</v>
      </c>
      <c r="K43" s="80">
        <f t="shared" si="3"/>
        <v>159.92375197813266</v>
      </c>
      <c r="L43" s="80">
        <f t="shared" si="4"/>
        <v>44.465200000000003</v>
      </c>
    </row>
    <row r="44" spans="2:14" x14ac:dyDescent="0.25">
      <c r="B44" s="7"/>
      <c r="C44" s="22"/>
      <c r="D44" s="8">
        <v>322</v>
      </c>
      <c r="E44" s="8"/>
      <c r="F44" s="52" t="s">
        <v>87</v>
      </c>
      <c r="G44" s="56">
        <f>G45+G46+G48</f>
        <v>7442.2800000000007</v>
      </c>
      <c r="H44" s="4">
        <f>H45+H46+H47+H48</f>
        <v>35236</v>
      </c>
      <c r="I44" s="4"/>
      <c r="J44" s="56">
        <f>J45+J46+J48</f>
        <v>8951.07</v>
      </c>
      <c r="K44" s="80">
        <f t="shared" si="3"/>
        <v>120.27322272206904</v>
      </c>
      <c r="L44" s="80">
        <f t="shared" si="4"/>
        <v>25.403195595413781</v>
      </c>
    </row>
    <row r="45" spans="2:14" x14ac:dyDescent="0.25">
      <c r="B45" s="7"/>
      <c r="C45" s="7"/>
      <c r="D45" s="8"/>
      <c r="E45" s="8">
        <v>3221</v>
      </c>
      <c r="F45" s="52" t="s">
        <v>88</v>
      </c>
      <c r="G45" s="56">
        <v>3534.07</v>
      </c>
      <c r="H45" s="4">
        <v>12954</v>
      </c>
      <c r="I45" s="4"/>
      <c r="J45" s="56">
        <v>2580.5</v>
      </c>
      <c r="K45" s="80">
        <f t="shared" si="3"/>
        <v>73.017795346441915</v>
      </c>
      <c r="L45" s="80">
        <f t="shared" si="4"/>
        <v>19.920487880191445</v>
      </c>
    </row>
    <row r="46" spans="2:14" x14ac:dyDescent="0.25">
      <c r="B46" s="7"/>
      <c r="C46" s="7"/>
      <c r="D46" s="8"/>
      <c r="E46" s="8">
        <v>3223</v>
      </c>
      <c r="F46" s="54" t="s">
        <v>89</v>
      </c>
      <c r="G46" s="56">
        <v>3803.03</v>
      </c>
      <c r="H46" s="4">
        <v>14513</v>
      </c>
      <c r="I46" s="4"/>
      <c r="J46" s="56">
        <v>4473.1400000000003</v>
      </c>
      <c r="K46" s="80">
        <f t="shared" si="3"/>
        <v>117.62042371477479</v>
      </c>
      <c r="L46" s="80">
        <f t="shared" si="4"/>
        <v>30.821608213325984</v>
      </c>
    </row>
    <row r="47" spans="2:14" ht="13.5" customHeight="1" x14ac:dyDescent="0.25">
      <c r="B47" s="7"/>
      <c r="C47" s="7"/>
      <c r="D47" s="8"/>
      <c r="E47" s="8">
        <v>3224</v>
      </c>
      <c r="F47" s="54" t="s">
        <v>96</v>
      </c>
      <c r="G47" s="56">
        <v>0</v>
      </c>
      <c r="H47" s="4">
        <v>1000</v>
      </c>
      <c r="I47" s="4"/>
      <c r="J47" s="56">
        <v>0</v>
      </c>
      <c r="K47" s="80">
        <v>0</v>
      </c>
      <c r="L47" s="80">
        <f t="shared" si="4"/>
        <v>0</v>
      </c>
    </row>
    <row r="48" spans="2:14" x14ac:dyDescent="0.25">
      <c r="B48" s="7"/>
      <c r="C48" s="7"/>
      <c r="D48" s="8"/>
      <c r="E48" s="8">
        <v>3225</v>
      </c>
      <c r="F48" s="54" t="s">
        <v>97</v>
      </c>
      <c r="G48" s="56">
        <v>105.18</v>
      </c>
      <c r="H48" s="4">
        <v>6769</v>
      </c>
      <c r="I48" s="4"/>
      <c r="J48" s="56">
        <v>1897.43</v>
      </c>
      <c r="K48" s="80">
        <f t="shared" si="3"/>
        <v>1803.9836470811942</v>
      </c>
      <c r="L48" s="80">
        <f t="shared" si="4"/>
        <v>28.031171517210812</v>
      </c>
    </row>
    <row r="49" spans="2:12" x14ac:dyDescent="0.25">
      <c r="B49" s="7"/>
      <c r="C49" s="7"/>
      <c r="D49" s="8">
        <v>323</v>
      </c>
      <c r="E49" s="8"/>
      <c r="F49" s="54" t="s">
        <v>100</v>
      </c>
      <c r="G49" s="56">
        <f>SUM(G50:G58)</f>
        <v>32343.83</v>
      </c>
      <c r="H49" s="4">
        <f>SUM(H50:H58)</f>
        <v>227594.8</v>
      </c>
      <c r="I49" s="4"/>
      <c r="J49" s="56">
        <f>SUM(J50:J58)</f>
        <v>31423.81</v>
      </c>
      <c r="K49" s="80">
        <f t="shared" si="3"/>
        <v>97.155500755476382</v>
      </c>
      <c r="L49" s="80">
        <f t="shared" si="4"/>
        <v>13.806910351203106</v>
      </c>
    </row>
    <row r="50" spans="2:12" x14ac:dyDescent="0.25">
      <c r="B50" s="7"/>
      <c r="C50" s="7"/>
      <c r="D50" s="8"/>
      <c r="E50" s="8">
        <v>3231</v>
      </c>
      <c r="F50" s="54" t="s">
        <v>219</v>
      </c>
      <c r="G50" s="56">
        <v>1980.94</v>
      </c>
      <c r="H50" s="4">
        <v>5400</v>
      </c>
      <c r="I50" s="4"/>
      <c r="J50" s="56">
        <v>2170.12</v>
      </c>
      <c r="K50" s="80">
        <f t="shared" si="3"/>
        <v>109.55001161064948</v>
      </c>
      <c r="L50" s="80">
        <f t="shared" si="4"/>
        <v>40.187407407407406</v>
      </c>
    </row>
    <row r="51" spans="2:12" x14ac:dyDescent="0.25">
      <c r="B51" s="7"/>
      <c r="C51" s="7"/>
      <c r="D51" s="8"/>
      <c r="E51" s="8">
        <v>3232</v>
      </c>
      <c r="F51" s="54" t="s">
        <v>98</v>
      </c>
      <c r="G51" s="56">
        <v>2129.13</v>
      </c>
      <c r="H51" s="4">
        <v>62000</v>
      </c>
      <c r="I51" s="4"/>
      <c r="J51" s="56">
        <v>584.33000000000004</v>
      </c>
      <c r="K51" s="80">
        <f t="shared" si="3"/>
        <v>27.444543076279981</v>
      </c>
      <c r="L51" s="80">
        <f t="shared" si="4"/>
        <v>0.94246774193548399</v>
      </c>
    </row>
    <row r="52" spans="2:12" x14ac:dyDescent="0.25">
      <c r="B52" s="7"/>
      <c r="C52" s="7"/>
      <c r="D52" s="8"/>
      <c r="E52" s="8">
        <v>3233</v>
      </c>
      <c r="F52" s="54" t="s">
        <v>99</v>
      </c>
      <c r="G52" s="56">
        <v>2498.63</v>
      </c>
      <c r="H52" s="4">
        <v>27521</v>
      </c>
      <c r="I52" s="4"/>
      <c r="J52" s="56">
        <v>3290.63</v>
      </c>
      <c r="K52" s="80">
        <f t="shared" si="3"/>
        <v>131.69737015884704</v>
      </c>
      <c r="L52" s="80">
        <f t="shared" si="4"/>
        <v>11.956796628029505</v>
      </c>
    </row>
    <row r="53" spans="2:12" x14ac:dyDescent="0.25">
      <c r="B53" s="7"/>
      <c r="C53" s="7"/>
      <c r="D53" s="8"/>
      <c r="E53" s="8">
        <v>3234</v>
      </c>
      <c r="F53" s="54" t="s">
        <v>90</v>
      </c>
      <c r="G53" s="56">
        <v>550.53</v>
      </c>
      <c r="H53" s="4">
        <v>2632</v>
      </c>
      <c r="I53" s="4"/>
      <c r="J53" s="56">
        <v>652.17999999999995</v>
      </c>
      <c r="K53" s="80">
        <f t="shared" si="3"/>
        <v>118.46402557535465</v>
      </c>
      <c r="L53" s="80">
        <f t="shared" si="4"/>
        <v>24.778875379939208</v>
      </c>
    </row>
    <row r="54" spans="2:12" x14ac:dyDescent="0.25">
      <c r="B54" s="7"/>
      <c r="C54" s="7"/>
      <c r="D54" s="8"/>
      <c r="E54" s="8">
        <v>3235</v>
      </c>
      <c r="F54" s="54" t="s">
        <v>91</v>
      </c>
      <c r="G54" s="56">
        <v>6620.31</v>
      </c>
      <c r="H54" s="4">
        <v>37495</v>
      </c>
      <c r="I54" s="4"/>
      <c r="J54" s="56">
        <v>6977.65</v>
      </c>
      <c r="K54" s="80">
        <f t="shared" si="3"/>
        <v>105.39763243715173</v>
      </c>
      <c r="L54" s="80">
        <f t="shared" si="4"/>
        <v>18.609547939725296</v>
      </c>
    </row>
    <row r="55" spans="2:12" x14ac:dyDescent="0.25">
      <c r="B55" s="7"/>
      <c r="C55" s="7"/>
      <c r="D55" s="8"/>
      <c r="E55" s="8">
        <v>3236</v>
      </c>
      <c r="F55" s="54" t="s">
        <v>92</v>
      </c>
      <c r="G55" s="56">
        <v>0</v>
      </c>
      <c r="H55" s="4">
        <v>4000</v>
      </c>
      <c r="I55" s="4"/>
      <c r="J55" s="56">
        <v>1343.7</v>
      </c>
      <c r="K55" s="80"/>
      <c r="L55" s="80">
        <f t="shared" si="4"/>
        <v>33.592500000000001</v>
      </c>
    </row>
    <row r="56" spans="2:12" x14ac:dyDescent="0.25">
      <c r="B56" s="7"/>
      <c r="C56" s="7"/>
      <c r="D56" s="8"/>
      <c r="E56" s="8">
        <v>3237</v>
      </c>
      <c r="F56" s="54" t="s">
        <v>93</v>
      </c>
      <c r="G56" s="56">
        <v>17353.310000000001</v>
      </c>
      <c r="H56" s="4">
        <v>81902.799999999988</v>
      </c>
      <c r="I56" s="4"/>
      <c r="J56" s="56">
        <v>14621.72</v>
      </c>
      <c r="K56" s="80">
        <f t="shared" si="3"/>
        <v>84.258968461924539</v>
      </c>
      <c r="L56" s="80">
        <f t="shared" si="4"/>
        <v>17.852527630313006</v>
      </c>
    </row>
    <row r="57" spans="2:12" x14ac:dyDescent="0.25">
      <c r="B57" s="7"/>
      <c r="C57" s="7"/>
      <c r="D57" s="8"/>
      <c r="E57" s="8">
        <v>3238</v>
      </c>
      <c r="F57" s="54" t="s">
        <v>94</v>
      </c>
      <c r="G57" s="56">
        <v>892.25</v>
      </c>
      <c r="H57" s="4">
        <v>5000</v>
      </c>
      <c r="I57" s="4"/>
      <c r="J57" s="56">
        <v>816.48</v>
      </c>
      <c r="K57" s="80">
        <f t="shared" si="3"/>
        <v>91.507985430092461</v>
      </c>
      <c r="L57" s="80">
        <f t="shared" si="4"/>
        <v>16.329599999999999</v>
      </c>
    </row>
    <row r="58" spans="2:12" x14ac:dyDescent="0.25">
      <c r="B58" s="7"/>
      <c r="C58" s="7"/>
      <c r="D58" s="8"/>
      <c r="E58" s="8">
        <v>3239</v>
      </c>
      <c r="F58" s="54" t="s">
        <v>95</v>
      </c>
      <c r="G58" s="56">
        <v>318.73</v>
      </c>
      <c r="H58" s="4">
        <v>1644</v>
      </c>
      <c r="I58" s="4"/>
      <c r="J58" s="56">
        <v>967</v>
      </c>
      <c r="K58" s="80">
        <f t="shared" si="3"/>
        <v>303.39158535437514</v>
      </c>
      <c r="L58" s="80">
        <f t="shared" si="4"/>
        <v>58.819951338199516</v>
      </c>
    </row>
    <row r="59" spans="2:12" x14ac:dyDescent="0.25">
      <c r="B59" s="7"/>
      <c r="C59" s="7"/>
      <c r="D59" s="8">
        <v>324</v>
      </c>
      <c r="E59" s="8"/>
      <c r="F59" s="54" t="s">
        <v>190</v>
      </c>
      <c r="G59" s="56">
        <v>0</v>
      </c>
      <c r="H59" s="4">
        <f>H60</f>
        <v>337</v>
      </c>
      <c r="I59" s="4"/>
      <c r="J59" s="56">
        <v>0</v>
      </c>
      <c r="K59" s="80">
        <v>0</v>
      </c>
      <c r="L59" s="80">
        <f t="shared" si="4"/>
        <v>0</v>
      </c>
    </row>
    <row r="60" spans="2:12" x14ac:dyDescent="0.25">
      <c r="B60" s="7"/>
      <c r="C60" s="7"/>
      <c r="D60" s="8"/>
      <c r="E60" s="8">
        <v>3241</v>
      </c>
      <c r="F60" s="54" t="s">
        <v>190</v>
      </c>
      <c r="G60" s="56">
        <v>0</v>
      </c>
      <c r="H60" s="4">
        <v>337</v>
      </c>
      <c r="I60" s="4"/>
      <c r="J60" s="56">
        <v>0</v>
      </c>
      <c r="K60" s="80">
        <v>0</v>
      </c>
      <c r="L60" s="80">
        <f t="shared" si="4"/>
        <v>0</v>
      </c>
    </row>
    <row r="61" spans="2:12" x14ac:dyDescent="0.25">
      <c r="B61" s="7"/>
      <c r="C61" s="7"/>
      <c r="D61" s="8">
        <v>329</v>
      </c>
      <c r="E61" s="8"/>
      <c r="F61" s="54" t="s">
        <v>101</v>
      </c>
      <c r="G61" s="56">
        <f>SUM(G62:G66)</f>
        <v>8261.0300000000007</v>
      </c>
      <c r="H61" s="4">
        <f>SUM(H62:H66)</f>
        <v>22230</v>
      </c>
      <c r="I61" s="4"/>
      <c r="J61" s="56">
        <f>SUM(J62:J66)</f>
        <v>7234.8400000000011</v>
      </c>
      <c r="K61" s="80">
        <f t="shared" si="3"/>
        <v>87.577941249456785</v>
      </c>
      <c r="L61" s="80">
        <f t="shared" si="4"/>
        <v>32.545389113810167</v>
      </c>
    </row>
    <row r="62" spans="2:12" ht="25.5" x14ac:dyDescent="0.25">
      <c r="B62" s="7"/>
      <c r="C62" s="7"/>
      <c r="D62" s="8"/>
      <c r="E62" s="8">
        <v>3291</v>
      </c>
      <c r="F62" s="54" t="s">
        <v>102</v>
      </c>
      <c r="G62" s="56">
        <v>300.23</v>
      </c>
      <c r="H62" s="4">
        <v>1214</v>
      </c>
      <c r="I62" s="4"/>
      <c r="J62" s="56">
        <v>172.4</v>
      </c>
      <c r="K62" s="80">
        <f t="shared" si="3"/>
        <v>57.422642640642174</v>
      </c>
      <c r="L62" s="80">
        <f t="shared" si="4"/>
        <v>14.200988467874796</v>
      </c>
    </row>
    <row r="63" spans="2:12" x14ac:dyDescent="0.25">
      <c r="B63" s="7"/>
      <c r="C63" s="7"/>
      <c r="D63" s="8"/>
      <c r="E63" s="8">
        <v>3292</v>
      </c>
      <c r="F63" s="54" t="s">
        <v>103</v>
      </c>
      <c r="G63" s="56">
        <v>4136.59</v>
      </c>
      <c r="H63" s="4">
        <v>7800</v>
      </c>
      <c r="I63" s="4"/>
      <c r="J63" s="56">
        <v>3185.96</v>
      </c>
      <c r="K63" s="80">
        <f t="shared" si="3"/>
        <v>77.018993905608241</v>
      </c>
      <c r="L63" s="80">
        <f t="shared" si="4"/>
        <v>40.845641025641029</v>
      </c>
    </row>
    <row r="64" spans="2:12" x14ac:dyDescent="0.25">
      <c r="B64" s="7"/>
      <c r="C64" s="7"/>
      <c r="D64" s="8"/>
      <c r="E64" s="8">
        <v>3293</v>
      </c>
      <c r="F64" s="54" t="s">
        <v>104</v>
      </c>
      <c r="G64" s="56">
        <v>2858.76</v>
      </c>
      <c r="H64" s="4">
        <v>8754</v>
      </c>
      <c r="I64" s="4"/>
      <c r="J64" s="56">
        <v>2618.75</v>
      </c>
      <c r="K64" s="80">
        <f t="shared" si="3"/>
        <v>91.604401908519776</v>
      </c>
      <c r="L64" s="80">
        <f t="shared" si="4"/>
        <v>29.914896047521133</v>
      </c>
    </row>
    <row r="65" spans="2:12" x14ac:dyDescent="0.25">
      <c r="B65" s="7"/>
      <c r="C65" s="7"/>
      <c r="D65" s="8"/>
      <c r="E65" s="8">
        <v>3294</v>
      </c>
      <c r="F65" s="54" t="s">
        <v>105</v>
      </c>
      <c r="G65" s="56">
        <v>81.180000000000007</v>
      </c>
      <c r="H65" s="4">
        <v>962</v>
      </c>
      <c r="I65" s="4"/>
      <c r="J65" s="56">
        <v>175.22</v>
      </c>
      <c r="K65" s="80">
        <f t="shared" si="3"/>
        <v>215.8413402315841</v>
      </c>
      <c r="L65" s="80">
        <f t="shared" si="4"/>
        <v>18.214137214137214</v>
      </c>
    </row>
    <row r="66" spans="2:12" x14ac:dyDescent="0.25">
      <c r="B66" s="7"/>
      <c r="C66" s="7"/>
      <c r="D66" s="8"/>
      <c r="E66" s="8">
        <v>3299</v>
      </c>
      <c r="F66" s="54" t="s">
        <v>106</v>
      </c>
      <c r="G66" s="56">
        <v>884.27</v>
      </c>
      <c r="H66" s="4">
        <v>3500</v>
      </c>
      <c r="I66" s="4"/>
      <c r="J66" s="56">
        <v>1082.51</v>
      </c>
      <c r="K66" s="80">
        <f t="shared" si="3"/>
        <v>122.41849208952019</v>
      </c>
      <c r="L66" s="80">
        <f t="shared" si="4"/>
        <v>30.92885714285714</v>
      </c>
    </row>
    <row r="67" spans="2:12" x14ac:dyDescent="0.25">
      <c r="B67" s="7"/>
      <c r="C67" s="7">
        <v>34</v>
      </c>
      <c r="D67" s="8"/>
      <c r="E67" s="8"/>
      <c r="F67" s="54" t="s">
        <v>191</v>
      </c>
      <c r="G67" s="56">
        <f>G68</f>
        <v>414.58</v>
      </c>
      <c r="H67" s="4">
        <f>H68</f>
        <v>1360</v>
      </c>
      <c r="I67" s="4"/>
      <c r="J67" s="56">
        <f>J68</f>
        <v>449.95</v>
      </c>
      <c r="K67" s="80">
        <f t="shared" si="3"/>
        <v>108.53152588161512</v>
      </c>
      <c r="L67" s="80">
        <f t="shared" si="4"/>
        <v>33.084558823529406</v>
      </c>
    </row>
    <row r="68" spans="2:12" x14ac:dyDescent="0.25">
      <c r="B68" s="7"/>
      <c r="C68" s="7"/>
      <c r="D68" s="8">
        <v>343</v>
      </c>
      <c r="F68" s="52" t="s">
        <v>107</v>
      </c>
      <c r="G68" s="56">
        <f>G69</f>
        <v>414.58</v>
      </c>
      <c r="H68" s="4">
        <f>H69</f>
        <v>1360</v>
      </c>
      <c r="I68" s="4"/>
      <c r="J68" s="56">
        <f>J69</f>
        <v>449.95</v>
      </c>
      <c r="K68" s="80">
        <f t="shared" si="3"/>
        <v>108.53152588161512</v>
      </c>
      <c r="L68" s="80">
        <f t="shared" si="4"/>
        <v>33.084558823529406</v>
      </c>
    </row>
    <row r="69" spans="2:12" x14ac:dyDescent="0.25">
      <c r="B69" s="7"/>
      <c r="C69" s="7"/>
      <c r="D69" s="27"/>
      <c r="E69" s="8">
        <v>3431</v>
      </c>
      <c r="F69" s="52" t="s">
        <v>108</v>
      </c>
      <c r="G69" s="56">
        <v>414.58</v>
      </c>
      <c r="H69" s="4">
        <v>1360</v>
      </c>
      <c r="I69" s="4"/>
      <c r="J69" s="56">
        <v>449.95</v>
      </c>
      <c r="K69" s="80">
        <f t="shared" si="3"/>
        <v>108.53152588161512</v>
      </c>
      <c r="L69" s="80">
        <f t="shared" si="4"/>
        <v>33.084558823529406</v>
      </c>
    </row>
    <row r="70" spans="2:12" x14ac:dyDescent="0.25">
      <c r="B70" s="9">
        <v>4</v>
      </c>
      <c r="C70" s="9"/>
      <c r="D70" s="9"/>
      <c r="E70" s="9"/>
      <c r="F70" s="20" t="s">
        <v>5</v>
      </c>
      <c r="G70" s="77">
        <f>G74</f>
        <v>1385.23</v>
      </c>
      <c r="H70" s="77">
        <f>H71+H74+H80</f>
        <v>147832.20000000001</v>
      </c>
      <c r="I70" s="77"/>
      <c r="J70" s="77">
        <f>J74</f>
        <v>0</v>
      </c>
      <c r="K70" s="82">
        <f t="shared" si="3"/>
        <v>0</v>
      </c>
      <c r="L70" s="82">
        <f t="shared" si="4"/>
        <v>0</v>
      </c>
    </row>
    <row r="71" spans="2:12" ht="14.25" customHeight="1" x14ac:dyDescent="0.25">
      <c r="B71" s="10"/>
      <c r="C71" s="10">
        <v>41</v>
      </c>
      <c r="D71" s="10"/>
      <c r="E71" s="10"/>
      <c r="F71" s="21" t="s">
        <v>6</v>
      </c>
      <c r="G71" s="56">
        <v>0</v>
      </c>
      <c r="H71" s="4">
        <v>0</v>
      </c>
      <c r="I71" s="5"/>
      <c r="J71" s="56">
        <v>0</v>
      </c>
      <c r="K71" s="80">
        <v>0</v>
      </c>
      <c r="L71" s="80">
        <v>0</v>
      </c>
    </row>
    <row r="72" spans="2:12" x14ac:dyDescent="0.25">
      <c r="B72" s="10"/>
      <c r="C72" s="10"/>
      <c r="D72" s="7">
        <v>412</v>
      </c>
      <c r="E72" s="7"/>
      <c r="F72" s="7" t="s">
        <v>109</v>
      </c>
      <c r="G72" s="56">
        <v>0</v>
      </c>
      <c r="H72" s="4">
        <v>0</v>
      </c>
      <c r="I72" s="5"/>
      <c r="J72" s="56">
        <v>0</v>
      </c>
      <c r="K72" s="80">
        <v>0</v>
      </c>
      <c r="L72" s="80">
        <v>0</v>
      </c>
    </row>
    <row r="73" spans="2:12" x14ac:dyDescent="0.25">
      <c r="B73" s="10"/>
      <c r="C73" s="10"/>
      <c r="D73" s="7"/>
      <c r="E73" s="7">
        <v>4123</v>
      </c>
      <c r="F73" s="7" t="s">
        <v>110</v>
      </c>
      <c r="G73" s="56">
        <v>0</v>
      </c>
      <c r="H73" s="4">
        <v>0</v>
      </c>
      <c r="I73" s="5"/>
      <c r="J73" s="56">
        <v>0</v>
      </c>
      <c r="K73" s="80">
        <v>0</v>
      </c>
      <c r="L73" s="80">
        <v>0</v>
      </c>
    </row>
    <row r="74" spans="2:12" x14ac:dyDescent="0.25">
      <c r="B74" s="10"/>
      <c r="C74" s="10">
        <v>42</v>
      </c>
      <c r="D74" s="7"/>
      <c r="E74" s="7"/>
      <c r="F74" s="7" t="s">
        <v>111</v>
      </c>
      <c r="G74" s="56">
        <f>G75</f>
        <v>1385.23</v>
      </c>
      <c r="H74" s="4">
        <f>H75</f>
        <v>120898.2</v>
      </c>
      <c r="I74" s="5"/>
      <c r="J74" s="56">
        <f>J75</f>
        <v>0</v>
      </c>
      <c r="K74" s="80">
        <f t="shared" si="3"/>
        <v>0</v>
      </c>
      <c r="L74" s="80">
        <f t="shared" si="4"/>
        <v>0</v>
      </c>
    </row>
    <row r="75" spans="2:12" x14ac:dyDescent="0.25">
      <c r="B75" s="10"/>
      <c r="C75" s="10"/>
      <c r="D75" s="7">
        <v>422</v>
      </c>
      <c r="E75" s="7"/>
      <c r="F75" s="7" t="s">
        <v>112</v>
      </c>
      <c r="G75" s="56">
        <f>G76+G77</f>
        <v>1385.23</v>
      </c>
      <c r="H75" s="4">
        <f>H76+H77</f>
        <v>120898.2</v>
      </c>
      <c r="I75" s="5"/>
      <c r="J75" s="56">
        <f>J76+J77</f>
        <v>0</v>
      </c>
      <c r="K75" s="80">
        <v>0</v>
      </c>
      <c r="L75" s="80">
        <f t="shared" si="4"/>
        <v>0</v>
      </c>
    </row>
    <row r="76" spans="2:12" x14ac:dyDescent="0.25">
      <c r="B76" s="10"/>
      <c r="C76" s="10"/>
      <c r="D76" s="7"/>
      <c r="E76" s="7">
        <v>4221</v>
      </c>
      <c r="F76" s="7" t="s">
        <v>192</v>
      </c>
      <c r="G76" s="56">
        <v>1385.23</v>
      </c>
      <c r="H76" s="4">
        <v>13060</v>
      </c>
      <c r="I76" s="5"/>
      <c r="J76" s="56">
        <v>0</v>
      </c>
      <c r="K76" s="80">
        <v>0</v>
      </c>
      <c r="L76" s="80">
        <f t="shared" si="4"/>
        <v>0</v>
      </c>
    </row>
    <row r="77" spans="2:12" x14ac:dyDescent="0.25">
      <c r="B77" s="10"/>
      <c r="C77" s="10"/>
      <c r="D77" s="7"/>
      <c r="E77" s="7">
        <v>4227</v>
      </c>
      <c r="F77" s="7" t="s">
        <v>113</v>
      </c>
      <c r="G77" s="56">
        <v>0</v>
      </c>
      <c r="H77" s="4">
        <v>107838.2</v>
      </c>
      <c r="I77" s="5"/>
      <c r="J77" s="56">
        <v>0</v>
      </c>
      <c r="K77" s="80">
        <v>0</v>
      </c>
      <c r="L77" s="80">
        <f t="shared" si="4"/>
        <v>0</v>
      </c>
    </row>
    <row r="78" spans="2:12" x14ac:dyDescent="0.25">
      <c r="B78" s="10"/>
      <c r="C78" s="10"/>
      <c r="D78" s="7">
        <v>426</v>
      </c>
      <c r="E78" s="7"/>
      <c r="F78" s="7" t="s">
        <v>208</v>
      </c>
      <c r="G78" s="56">
        <v>0</v>
      </c>
      <c r="H78" s="4">
        <v>0</v>
      </c>
      <c r="I78" s="5"/>
      <c r="J78" s="56">
        <v>0</v>
      </c>
      <c r="K78" s="80">
        <v>0</v>
      </c>
      <c r="L78" s="80">
        <v>0</v>
      </c>
    </row>
    <row r="79" spans="2:12" x14ac:dyDescent="0.25">
      <c r="B79" s="10"/>
      <c r="C79" s="10"/>
      <c r="D79" s="7"/>
      <c r="E79" s="7">
        <v>4264</v>
      </c>
      <c r="F79" s="7" t="s">
        <v>207</v>
      </c>
      <c r="G79" s="56">
        <v>0</v>
      </c>
      <c r="H79" s="4">
        <v>0</v>
      </c>
      <c r="I79" s="5"/>
      <c r="J79" s="56">
        <v>0</v>
      </c>
      <c r="K79" s="80">
        <v>0</v>
      </c>
      <c r="L79" s="80">
        <v>0</v>
      </c>
    </row>
    <row r="80" spans="2:12" x14ac:dyDescent="0.25">
      <c r="B80" s="10"/>
      <c r="C80" s="10">
        <v>45</v>
      </c>
      <c r="D80" s="7"/>
      <c r="E80" s="7"/>
      <c r="F80" s="7" t="s">
        <v>195</v>
      </c>
      <c r="G80" s="56">
        <v>0</v>
      </c>
      <c r="H80" s="4">
        <f>H81</f>
        <v>26934</v>
      </c>
      <c r="I80" s="5"/>
      <c r="J80" s="56">
        <v>0</v>
      </c>
      <c r="K80" s="80">
        <v>0</v>
      </c>
      <c r="L80" s="80">
        <f t="shared" si="4"/>
        <v>0</v>
      </c>
    </row>
    <row r="81" spans="2:12" x14ac:dyDescent="0.25">
      <c r="B81" s="10"/>
      <c r="C81" s="10"/>
      <c r="D81" s="7">
        <v>454</v>
      </c>
      <c r="E81" s="7"/>
      <c r="F81" s="7" t="s">
        <v>196</v>
      </c>
      <c r="G81" s="56">
        <v>0</v>
      </c>
      <c r="H81" s="4">
        <f>H82</f>
        <v>26934</v>
      </c>
      <c r="I81" s="5"/>
      <c r="J81" s="56">
        <v>0</v>
      </c>
      <c r="K81" s="80">
        <v>0</v>
      </c>
      <c r="L81" s="80">
        <f t="shared" si="4"/>
        <v>0</v>
      </c>
    </row>
    <row r="82" spans="2:12" x14ac:dyDescent="0.25">
      <c r="B82" s="10"/>
      <c r="C82" s="10"/>
      <c r="D82" s="7"/>
      <c r="E82" s="7">
        <v>4541</v>
      </c>
      <c r="F82" s="7" t="s">
        <v>196</v>
      </c>
      <c r="G82" s="56">
        <v>0</v>
      </c>
      <c r="H82" s="4">
        <v>26934</v>
      </c>
      <c r="I82" s="5"/>
      <c r="J82" s="56">
        <v>0</v>
      </c>
      <c r="K82" s="80">
        <v>0</v>
      </c>
      <c r="L82" s="80">
        <f t="shared" si="4"/>
        <v>0</v>
      </c>
    </row>
    <row r="83" spans="2:12" x14ac:dyDescent="0.25">
      <c r="B83" s="70"/>
      <c r="C83" s="70"/>
      <c r="D83" s="71"/>
      <c r="E83" s="71"/>
      <c r="F83" s="71"/>
      <c r="G83" s="72"/>
      <c r="H83" s="72"/>
      <c r="I83" s="73"/>
      <c r="J83" s="72"/>
      <c r="K83" s="74"/>
      <c r="L83" s="74"/>
    </row>
  </sheetData>
  <mergeCells count="7">
    <mergeCell ref="B8:F8"/>
    <mergeCell ref="B9:F9"/>
    <mergeCell ref="B30:F30"/>
    <mergeCell ref="B31:F31"/>
    <mergeCell ref="B2:L2"/>
    <mergeCell ref="B4:L4"/>
    <mergeCell ref="B6:L6"/>
  </mergeCells>
  <pageMargins left="0.7" right="0.7" top="0.75" bottom="0.75" header="0.3" footer="0.3"/>
  <pageSetup paperSize="9" scale="4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K33"/>
  <sheetViews>
    <sheetView zoomScaleNormal="100" workbookViewId="0">
      <selection activeCell="G32" sqref="G32"/>
    </sheetView>
  </sheetViews>
  <sheetFormatPr defaultRowHeight="15" x14ac:dyDescent="0.25"/>
  <cols>
    <col min="2" max="2" width="37.7109375" customWidth="1"/>
    <col min="3" max="6" width="25.28515625" customWidth="1"/>
    <col min="7" max="8" width="15.7109375" customWidth="1"/>
    <col min="11" max="11" width="9" customWidth="1"/>
  </cols>
  <sheetData>
    <row r="1" spans="2:10" ht="18" x14ac:dyDescent="0.25">
      <c r="B1" s="2"/>
      <c r="C1" s="2"/>
      <c r="D1" s="2"/>
      <c r="E1" s="2"/>
      <c r="F1" s="3"/>
      <c r="G1" s="3"/>
      <c r="H1" s="3"/>
    </row>
    <row r="2" spans="2:10" ht="15.75" customHeight="1" x14ac:dyDescent="0.25">
      <c r="B2" s="114" t="s">
        <v>38</v>
      </c>
      <c r="C2" s="114"/>
      <c r="D2" s="114"/>
      <c r="E2" s="114"/>
      <c r="F2" s="114"/>
      <c r="G2" s="114"/>
      <c r="H2" s="114"/>
    </row>
    <row r="3" spans="2:10" ht="18" x14ac:dyDescent="0.25">
      <c r="B3" s="2"/>
      <c r="C3" s="2"/>
      <c r="D3" s="2"/>
      <c r="E3" s="2"/>
      <c r="F3" s="3"/>
      <c r="G3" s="3"/>
      <c r="H3" s="3"/>
    </row>
    <row r="4" spans="2:10" ht="25.5" x14ac:dyDescent="0.25">
      <c r="B4" s="34" t="s">
        <v>7</v>
      </c>
      <c r="C4" s="34" t="s">
        <v>209</v>
      </c>
      <c r="D4" s="34" t="s">
        <v>211</v>
      </c>
      <c r="E4" s="34" t="s">
        <v>66</v>
      </c>
      <c r="F4" s="34" t="s">
        <v>212</v>
      </c>
      <c r="G4" s="34" t="s">
        <v>17</v>
      </c>
      <c r="H4" s="34" t="s">
        <v>48</v>
      </c>
    </row>
    <row r="5" spans="2:10" x14ac:dyDescent="0.25">
      <c r="B5" s="34">
        <v>1</v>
      </c>
      <c r="C5" s="34">
        <v>2</v>
      </c>
      <c r="D5" s="34">
        <v>3</v>
      </c>
      <c r="E5" s="34">
        <v>4</v>
      </c>
      <c r="F5" s="34">
        <v>5</v>
      </c>
      <c r="G5" s="34" t="s">
        <v>19</v>
      </c>
      <c r="H5" s="34" t="s">
        <v>193</v>
      </c>
    </row>
    <row r="6" spans="2:10" x14ac:dyDescent="0.25">
      <c r="B6" s="6" t="s">
        <v>37</v>
      </c>
      <c r="C6" s="78">
        <f>C7+C9+C11+C13+C16</f>
        <v>135307.54000000004</v>
      </c>
      <c r="D6" s="78">
        <f>D7+D9+D11+D13+D16</f>
        <v>645001</v>
      </c>
      <c r="E6" s="77"/>
      <c r="F6" s="78">
        <f>F7+F9+F11+F13+F16</f>
        <v>175456.13</v>
      </c>
      <c r="G6" s="82">
        <f>F6/C6*100</f>
        <v>129.67210105216603</v>
      </c>
      <c r="H6" s="82">
        <f>F6/D6*100</f>
        <v>27.202458600839378</v>
      </c>
    </row>
    <row r="7" spans="2:10" x14ac:dyDescent="0.25">
      <c r="B7" s="6" t="s">
        <v>35</v>
      </c>
      <c r="C7" s="60">
        <f>C8</f>
        <v>78248.460000000006</v>
      </c>
      <c r="D7" s="81">
        <f>D8</f>
        <v>256027</v>
      </c>
      <c r="E7" s="4"/>
      <c r="F7" s="60">
        <f>F8</f>
        <v>87689.17</v>
      </c>
      <c r="G7" s="69">
        <f t="shared" ref="G7:G29" si="0">F7/C7*100</f>
        <v>112.06504255802605</v>
      </c>
      <c r="H7" s="69">
        <f t="shared" ref="H7:H29" si="1">F7/D7*100</f>
        <v>34.249969729755065</v>
      </c>
      <c r="I7" s="61"/>
    </row>
    <row r="8" spans="2:10" x14ac:dyDescent="0.25">
      <c r="B8" s="31" t="s">
        <v>34</v>
      </c>
      <c r="C8" s="60">
        <v>78248.460000000006</v>
      </c>
      <c r="D8" s="59">
        <v>256027</v>
      </c>
      <c r="E8" s="4"/>
      <c r="F8" s="60">
        <v>87689.17</v>
      </c>
      <c r="G8" s="69">
        <f t="shared" si="0"/>
        <v>112.06504255802605</v>
      </c>
      <c r="H8" s="69">
        <f t="shared" si="1"/>
        <v>34.249969729755065</v>
      </c>
    </row>
    <row r="9" spans="2:10" x14ac:dyDescent="0.25">
      <c r="B9" s="6" t="s">
        <v>30</v>
      </c>
      <c r="C9" s="60">
        <f>C10</f>
        <v>24771.55</v>
      </c>
      <c r="D9" s="81">
        <f>D10</f>
        <v>109645</v>
      </c>
      <c r="E9" s="5"/>
      <c r="F9" s="60">
        <f>F10</f>
        <v>44890.99</v>
      </c>
      <c r="G9" s="69">
        <f t="shared" si="0"/>
        <v>181.21994788376182</v>
      </c>
      <c r="H9" s="69">
        <f t="shared" si="1"/>
        <v>40.942122303798619</v>
      </c>
    </row>
    <row r="10" spans="2:10" x14ac:dyDescent="0.25">
      <c r="B10" s="29" t="s">
        <v>29</v>
      </c>
      <c r="C10" s="60">
        <v>24771.55</v>
      </c>
      <c r="D10" s="59">
        <v>109645</v>
      </c>
      <c r="E10" s="5"/>
      <c r="F10" s="60">
        <v>44890.99</v>
      </c>
      <c r="G10" s="69">
        <f t="shared" si="0"/>
        <v>181.21994788376182</v>
      </c>
      <c r="H10" s="69">
        <f t="shared" si="1"/>
        <v>40.942122303798619</v>
      </c>
    </row>
    <row r="11" spans="2:10" x14ac:dyDescent="0.25">
      <c r="B11" s="55" t="s">
        <v>118</v>
      </c>
      <c r="C11" s="60">
        <f>C12</f>
        <v>17776.64</v>
      </c>
      <c r="D11" s="81">
        <f>D12</f>
        <v>57041</v>
      </c>
      <c r="E11" s="5"/>
      <c r="F11" s="60">
        <f>F12</f>
        <v>17627.97</v>
      </c>
      <c r="G11" s="69">
        <f t="shared" si="0"/>
        <v>99.163677725374427</v>
      </c>
      <c r="H11" s="69">
        <f t="shared" si="1"/>
        <v>30.904033940498941</v>
      </c>
    </row>
    <row r="12" spans="2:10" ht="25.5" x14ac:dyDescent="0.25">
      <c r="B12" s="29" t="s">
        <v>121</v>
      </c>
      <c r="C12" s="60">
        <v>17776.64</v>
      </c>
      <c r="D12" s="59">
        <v>57041</v>
      </c>
      <c r="E12" s="5"/>
      <c r="F12" s="60">
        <v>17627.97</v>
      </c>
      <c r="G12" s="69">
        <f t="shared" si="0"/>
        <v>99.163677725374427</v>
      </c>
      <c r="H12" s="69">
        <f t="shared" si="1"/>
        <v>30.904033940498941</v>
      </c>
    </row>
    <row r="13" spans="2:10" x14ac:dyDescent="0.25">
      <c r="B13" s="55" t="s">
        <v>119</v>
      </c>
      <c r="C13" s="60">
        <f>C14</f>
        <v>10900</v>
      </c>
      <c r="D13" s="81">
        <f>D14+D15</f>
        <v>209766</v>
      </c>
      <c r="E13" s="5"/>
      <c r="F13" s="60">
        <f>F14</f>
        <v>19940</v>
      </c>
      <c r="G13" s="69">
        <f t="shared" si="0"/>
        <v>182.93577981651376</v>
      </c>
      <c r="H13" s="69">
        <f t="shared" si="1"/>
        <v>9.5058303061506635</v>
      </c>
    </row>
    <row r="14" spans="2:10" ht="15.75" customHeight="1" x14ac:dyDescent="0.25">
      <c r="B14" s="29" t="s">
        <v>122</v>
      </c>
      <c r="C14" s="60">
        <v>10900</v>
      </c>
      <c r="D14" s="59">
        <v>57140</v>
      </c>
      <c r="E14" s="5"/>
      <c r="F14" s="60">
        <v>19940</v>
      </c>
      <c r="G14" s="69">
        <f t="shared" si="0"/>
        <v>182.93577981651376</v>
      </c>
      <c r="H14" s="69">
        <f t="shared" si="1"/>
        <v>34.896744837241862</v>
      </c>
    </row>
    <row r="15" spans="2:10" x14ac:dyDescent="0.25">
      <c r="B15" s="29" t="s">
        <v>198</v>
      </c>
      <c r="C15" s="60"/>
      <c r="D15" s="81">
        <v>152626</v>
      </c>
      <c r="E15" s="5"/>
      <c r="F15" s="60">
        <v>0</v>
      </c>
      <c r="G15" s="69"/>
      <c r="H15" s="69">
        <f t="shared" si="1"/>
        <v>0</v>
      </c>
    </row>
    <row r="16" spans="2:10" x14ac:dyDescent="0.25">
      <c r="B16" s="55" t="s">
        <v>120</v>
      </c>
      <c r="C16" s="60">
        <f>C17</f>
        <v>3610.89</v>
      </c>
      <c r="D16" s="81">
        <f>D17</f>
        <v>12522</v>
      </c>
      <c r="E16" s="5"/>
      <c r="F16" s="60">
        <f>F17</f>
        <v>5308</v>
      </c>
      <c r="G16" s="69">
        <f t="shared" si="0"/>
        <v>146.99977013977164</v>
      </c>
      <c r="H16" s="69">
        <f t="shared" si="1"/>
        <v>42.389394665388913</v>
      </c>
      <c r="J16" s="61"/>
    </row>
    <row r="17" spans="2:11" x14ac:dyDescent="0.25">
      <c r="B17" s="29" t="s">
        <v>123</v>
      </c>
      <c r="C17" s="60">
        <v>3610.89</v>
      </c>
      <c r="D17" s="59">
        <v>12522</v>
      </c>
      <c r="E17" s="5"/>
      <c r="F17" s="60">
        <v>5308</v>
      </c>
      <c r="G17" s="69">
        <f t="shared" si="0"/>
        <v>146.99977013977164</v>
      </c>
      <c r="H17" s="69">
        <f t="shared" si="1"/>
        <v>42.389394665388913</v>
      </c>
      <c r="J17" s="61"/>
    </row>
    <row r="18" spans="2:11" ht="15.75" customHeight="1" x14ac:dyDescent="0.25">
      <c r="B18" s="6" t="s">
        <v>36</v>
      </c>
      <c r="C18" s="77">
        <f>C19+C21+C23+C25+C28</f>
        <v>122872.64</v>
      </c>
      <c r="D18" s="78">
        <f>D19+D21+D23+D25+D28</f>
        <v>645001</v>
      </c>
      <c r="E18" s="77"/>
      <c r="F18" s="77">
        <f>F19+F21+F23+F25+F28</f>
        <v>144127.62999999998</v>
      </c>
      <c r="G18" s="82">
        <f t="shared" si="0"/>
        <v>117.29839124478806</v>
      </c>
      <c r="H18" s="82">
        <f t="shared" si="1"/>
        <v>22.345334348318836</v>
      </c>
      <c r="K18" s="76"/>
    </row>
    <row r="19" spans="2:11" ht="15.75" customHeight="1" x14ac:dyDescent="0.25">
      <c r="B19" s="6" t="s">
        <v>35</v>
      </c>
      <c r="C19" s="60">
        <f>C20</f>
        <v>78248.459999999992</v>
      </c>
      <c r="D19" s="59">
        <f>D20</f>
        <v>256027</v>
      </c>
      <c r="E19" s="5"/>
      <c r="F19" s="60">
        <f>F20</f>
        <v>100278.56</v>
      </c>
      <c r="G19" s="69">
        <f t="shared" si="0"/>
        <v>128.15403651394547</v>
      </c>
      <c r="H19" s="69">
        <f t="shared" si="1"/>
        <v>39.167181586317071</v>
      </c>
      <c r="K19" s="76"/>
    </row>
    <row r="20" spans="2:11" ht="15.75" customHeight="1" x14ac:dyDescent="0.25">
      <c r="B20" s="31" t="s">
        <v>34</v>
      </c>
      <c r="C20" s="60">
        <v>78248.459999999992</v>
      </c>
      <c r="D20" s="59">
        <v>256027</v>
      </c>
      <c r="E20" s="5"/>
      <c r="F20" s="60">
        <v>100278.56</v>
      </c>
      <c r="G20" s="69">
        <f t="shared" si="0"/>
        <v>128.15403651394547</v>
      </c>
      <c r="H20" s="69">
        <f t="shared" si="1"/>
        <v>39.167181586317071</v>
      </c>
      <c r="K20" s="76"/>
    </row>
    <row r="21" spans="2:11" ht="15.75" customHeight="1" x14ac:dyDescent="0.25">
      <c r="B21" s="6" t="s">
        <v>30</v>
      </c>
      <c r="C21" s="60">
        <f>C22</f>
        <v>36270.450000000004</v>
      </c>
      <c r="D21" s="59">
        <f>D22</f>
        <v>109645</v>
      </c>
      <c r="E21" s="5"/>
      <c r="F21" s="60">
        <f>F22</f>
        <v>33968.769999999997</v>
      </c>
      <c r="G21" s="69">
        <f t="shared" si="0"/>
        <v>93.654117883842062</v>
      </c>
      <c r="H21" s="69">
        <f t="shared" si="1"/>
        <v>30.980683113685071</v>
      </c>
    </row>
    <row r="22" spans="2:11" ht="15.75" customHeight="1" x14ac:dyDescent="0.25">
      <c r="B22" s="29" t="s">
        <v>29</v>
      </c>
      <c r="C22" s="60">
        <v>36270.450000000004</v>
      </c>
      <c r="D22" s="59">
        <v>109645</v>
      </c>
      <c r="E22" s="5"/>
      <c r="F22" s="60">
        <v>33968.769999999997</v>
      </c>
      <c r="G22" s="69">
        <f t="shared" si="0"/>
        <v>93.654117883842062</v>
      </c>
      <c r="H22" s="69">
        <f t="shared" si="1"/>
        <v>30.980683113685071</v>
      </c>
    </row>
    <row r="23" spans="2:11" ht="15.75" customHeight="1" x14ac:dyDescent="0.25">
      <c r="B23" s="55" t="s">
        <v>118</v>
      </c>
      <c r="C23" s="60">
        <f>C24</f>
        <v>7958.32</v>
      </c>
      <c r="D23" s="59">
        <f>D24</f>
        <v>57041</v>
      </c>
      <c r="E23" s="5"/>
      <c r="F23" s="60">
        <f>F24</f>
        <v>8970.8700000000008</v>
      </c>
      <c r="G23" s="69">
        <f t="shared" si="0"/>
        <v>112.72316267755005</v>
      </c>
      <c r="H23" s="69">
        <f t="shared" si="1"/>
        <v>15.727055977279502</v>
      </c>
    </row>
    <row r="24" spans="2:11" ht="25.5" x14ac:dyDescent="0.25">
      <c r="B24" s="29" t="s">
        <v>121</v>
      </c>
      <c r="C24" s="60">
        <v>7958.32</v>
      </c>
      <c r="D24" s="59">
        <v>57041</v>
      </c>
      <c r="E24" s="5"/>
      <c r="F24" s="60">
        <v>8970.8700000000008</v>
      </c>
      <c r="G24" s="69">
        <f t="shared" si="0"/>
        <v>112.72316267755005</v>
      </c>
      <c r="H24" s="69">
        <f t="shared" si="1"/>
        <v>15.727055977279502</v>
      </c>
    </row>
    <row r="25" spans="2:11" ht="15.75" customHeight="1" x14ac:dyDescent="0.25">
      <c r="B25" s="55" t="s">
        <v>119</v>
      </c>
      <c r="C25" s="60">
        <f>C26</f>
        <v>251.4</v>
      </c>
      <c r="D25" s="59">
        <f>D26+D27</f>
        <v>209766</v>
      </c>
      <c r="E25" s="5"/>
      <c r="F25" s="60">
        <f>F26</f>
        <v>0</v>
      </c>
      <c r="G25" s="69">
        <f t="shared" si="0"/>
        <v>0</v>
      </c>
      <c r="H25" s="69">
        <f t="shared" si="1"/>
        <v>0</v>
      </c>
    </row>
    <row r="26" spans="2:11" ht="17.25" customHeight="1" x14ac:dyDescent="0.25">
      <c r="B26" s="29" t="s">
        <v>122</v>
      </c>
      <c r="C26" s="60">
        <v>251.4</v>
      </c>
      <c r="D26" s="59">
        <v>57140</v>
      </c>
      <c r="E26" s="5"/>
      <c r="F26" s="60">
        <v>0</v>
      </c>
      <c r="G26" s="69">
        <f t="shared" si="0"/>
        <v>0</v>
      </c>
      <c r="H26" s="69">
        <f t="shared" si="1"/>
        <v>0</v>
      </c>
    </row>
    <row r="27" spans="2:11" x14ac:dyDescent="0.25">
      <c r="B27" s="29" t="s">
        <v>198</v>
      </c>
      <c r="C27" s="60">
        <v>0</v>
      </c>
      <c r="D27" s="59">
        <v>152626</v>
      </c>
      <c r="E27" s="5"/>
      <c r="F27" s="60">
        <v>0</v>
      </c>
      <c r="G27" s="69"/>
      <c r="H27" s="69">
        <f t="shared" si="1"/>
        <v>0</v>
      </c>
    </row>
    <row r="28" spans="2:11" ht="15.75" customHeight="1" x14ac:dyDescent="0.25">
      <c r="B28" s="55" t="s">
        <v>120</v>
      </c>
      <c r="C28" s="60">
        <f>C29</f>
        <v>144.01</v>
      </c>
      <c r="D28" s="59">
        <f>D29</f>
        <v>12522</v>
      </c>
      <c r="E28" s="5"/>
      <c r="F28" s="60">
        <f>F29</f>
        <v>909.43</v>
      </c>
      <c r="G28" s="69">
        <f t="shared" si="0"/>
        <v>631.50475661412406</v>
      </c>
      <c r="H28" s="69">
        <f t="shared" si="1"/>
        <v>7.2626577224085604</v>
      </c>
    </row>
    <row r="29" spans="2:11" ht="15.75" customHeight="1" x14ac:dyDescent="0.25">
      <c r="B29" s="29" t="s">
        <v>123</v>
      </c>
      <c r="C29" s="60">
        <v>144.01</v>
      </c>
      <c r="D29" s="58">
        <v>12522</v>
      </c>
      <c r="E29" s="5"/>
      <c r="F29" s="60">
        <v>909.43</v>
      </c>
      <c r="G29" s="69">
        <f t="shared" si="0"/>
        <v>631.50475661412406</v>
      </c>
      <c r="H29" s="69">
        <f t="shared" si="1"/>
        <v>7.2626577224085604</v>
      </c>
    </row>
    <row r="32" spans="2:11" x14ac:dyDescent="0.25">
      <c r="F32" s="61"/>
    </row>
    <row r="33" spans="6:6" x14ac:dyDescent="0.25">
      <c r="F33" s="61"/>
    </row>
  </sheetData>
  <mergeCells count="1">
    <mergeCell ref="B2:H2"/>
  </mergeCells>
  <pageMargins left="0.7" right="0.7" top="0.75" bottom="0.75" header="0.3" footer="0.3"/>
  <pageSetup paperSize="9" scale="73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H14"/>
  <sheetViews>
    <sheetView topLeftCell="B1" workbookViewId="0">
      <selection activeCell="G22" sqref="G22"/>
    </sheetView>
  </sheetViews>
  <sheetFormatPr defaultRowHeight="15" x14ac:dyDescent="0.25"/>
  <cols>
    <col min="2" max="2" width="37.7109375" customWidth="1"/>
    <col min="3" max="6" width="25.28515625" customWidth="1"/>
    <col min="7" max="8" width="15.7109375" customWidth="1"/>
  </cols>
  <sheetData>
    <row r="1" spans="2:8" ht="18" x14ac:dyDescent="0.25">
      <c r="B1" s="2"/>
      <c r="C1" s="2"/>
      <c r="D1" s="2"/>
      <c r="E1" s="2"/>
      <c r="F1" s="3"/>
      <c r="G1" s="3"/>
      <c r="H1" s="3"/>
    </row>
    <row r="2" spans="2:8" ht="15.75" customHeight="1" x14ac:dyDescent="0.25">
      <c r="B2" s="114" t="s">
        <v>47</v>
      </c>
      <c r="C2" s="114"/>
      <c r="D2" s="114"/>
      <c r="E2" s="114"/>
      <c r="F2" s="114"/>
      <c r="G2" s="114"/>
      <c r="H2" s="114"/>
    </row>
    <row r="3" spans="2:8" ht="18" x14ac:dyDescent="0.25">
      <c r="B3" s="2"/>
      <c r="C3" s="2"/>
      <c r="D3" s="2"/>
      <c r="E3" s="2"/>
      <c r="F3" s="3"/>
      <c r="G3" s="3"/>
      <c r="H3" s="3"/>
    </row>
    <row r="4" spans="2:8" ht="25.5" x14ac:dyDescent="0.25">
      <c r="B4" s="34" t="s">
        <v>7</v>
      </c>
      <c r="C4" s="34" t="s">
        <v>210</v>
      </c>
      <c r="D4" s="34" t="s">
        <v>211</v>
      </c>
      <c r="E4" s="34" t="s">
        <v>66</v>
      </c>
      <c r="F4" s="34" t="s">
        <v>213</v>
      </c>
      <c r="G4" s="34" t="s">
        <v>17</v>
      </c>
      <c r="H4" s="34" t="s">
        <v>48</v>
      </c>
    </row>
    <row r="5" spans="2:8" x14ac:dyDescent="0.25">
      <c r="B5" s="34">
        <v>1</v>
      </c>
      <c r="C5" s="34">
        <v>2</v>
      </c>
      <c r="D5" s="34">
        <v>3</v>
      </c>
      <c r="E5" s="34">
        <v>4</v>
      </c>
      <c r="F5" s="34">
        <v>5</v>
      </c>
      <c r="G5" s="34" t="s">
        <v>19</v>
      </c>
      <c r="H5" s="34" t="s">
        <v>193</v>
      </c>
    </row>
    <row r="6" spans="2:8" ht="15.75" customHeight="1" x14ac:dyDescent="0.25">
      <c r="B6" s="6" t="s">
        <v>36</v>
      </c>
      <c r="C6" s="58">
        <f>C7+C9</f>
        <v>127290.39000000001</v>
      </c>
      <c r="D6" s="4">
        <f>D7+D9</f>
        <v>645001</v>
      </c>
      <c r="E6" s="56"/>
      <c r="F6" s="58">
        <v>144127.62999999998</v>
      </c>
      <c r="G6" s="68">
        <f>F6/C6*100</f>
        <v>113.22742431694959</v>
      </c>
      <c r="H6" s="68">
        <f>F6/D6*100</f>
        <v>22.345334348318836</v>
      </c>
    </row>
    <row r="7" spans="2:8" x14ac:dyDescent="0.25">
      <c r="B7" s="55" t="s">
        <v>114</v>
      </c>
      <c r="C7" s="58">
        <f>C8</f>
        <v>25458.078000000001</v>
      </c>
      <c r="D7" s="4">
        <f>D8</f>
        <v>193500.3</v>
      </c>
      <c r="E7" s="57"/>
      <c r="F7" s="58">
        <f>F8</f>
        <v>28825.525999999998</v>
      </c>
      <c r="G7" s="68">
        <f t="shared" ref="G7:G10" si="0">F7/C7*100</f>
        <v>113.22742431694961</v>
      </c>
      <c r="H7" s="68">
        <f t="shared" ref="H7:H10" si="1">F7/D7*100</f>
        <v>14.896889565545893</v>
      </c>
    </row>
    <row r="8" spans="2:8" x14ac:dyDescent="0.25">
      <c r="B8" s="29" t="s">
        <v>115</v>
      </c>
      <c r="C8" s="56">
        <v>25458.078000000001</v>
      </c>
      <c r="D8" s="4">
        <v>193500.3</v>
      </c>
      <c r="E8" s="57"/>
      <c r="F8" s="56">
        <v>28825.525999999998</v>
      </c>
      <c r="G8" s="68">
        <f t="shared" si="0"/>
        <v>113.22742431694961</v>
      </c>
      <c r="H8" s="68">
        <f t="shared" si="1"/>
        <v>14.896889565545893</v>
      </c>
    </row>
    <row r="9" spans="2:8" x14ac:dyDescent="0.25">
      <c r="B9" s="55" t="s">
        <v>116</v>
      </c>
      <c r="C9" s="58">
        <f>C10</f>
        <v>101832.31200000001</v>
      </c>
      <c r="D9" s="4">
        <f>D10</f>
        <v>451500.69999999995</v>
      </c>
      <c r="E9" s="57"/>
      <c r="F9" s="58">
        <f>F10</f>
        <v>115302.10399999999</v>
      </c>
      <c r="G9" s="68">
        <f t="shared" si="0"/>
        <v>113.22742431694961</v>
      </c>
      <c r="H9" s="68">
        <f t="shared" si="1"/>
        <v>25.537524969507245</v>
      </c>
    </row>
    <row r="10" spans="2:8" ht="25.5" x14ac:dyDescent="0.25">
      <c r="B10" s="29" t="s">
        <v>117</v>
      </c>
      <c r="C10" s="58">
        <v>101832.31200000001</v>
      </c>
      <c r="D10" s="4">
        <v>451500.69999999995</v>
      </c>
      <c r="E10" s="57"/>
      <c r="F10" s="58">
        <v>115302.10399999999</v>
      </c>
      <c r="G10" s="68">
        <f t="shared" si="0"/>
        <v>113.22742431694961</v>
      </c>
      <c r="H10" s="68">
        <f t="shared" si="1"/>
        <v>25.537524969507245</v>
      </c>
    </row>
    <row r="14" spans="2:8" x14ac:dyDescent="0.25">
      <c r="D14" s="61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L16"/>
  <sheetViews>
    <sheetView workbookViewId="0">
      <selection activeCell="F29" sqref="F29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8.42578125" customWidth="1"/>
    <col min="5" max="5" width="5.42578125" bestFit="1" customWidth="1"/>
    <col min="6" max="10" width="25.28515625" customWidth="1"/>
    <col min="11" max="12" width="15.7109375" customWidth="1"/>
  </cols>
  <sheetData>
    <row r="1" spans="2:12" ht="18" customHeight="1" x14ac:dyDescent="0.25"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2:12" ht="18" customHeight="1" x14ac:dyDescent="0.25">
      <c r="B2" s="114" t="s">
        <v>63</v>
      </c>
      <c r="C2" s="114"/>
      <c r="D2" s="114"/>
      <c r="E2" s="114"/>
      <c r="F2" s="114"/>
      <c r="G2" s="114"/>
      <c r="H2" s="114"/>
      <c r="I2" s="114"/>
      <c r="J2" s="114"/>
      <c r="K2" s="114"/>
      <c r="L2" s="114"/>
    </row>
    <row r="3" spans="2:12" ht="15.75" customHeight="1" x14ac:dyDescent="0.25">
      <c r="B3" s="114" t="s">
        <v>39</v>
      </c>
      <c r="C3" s="114"/>
      <c r="D3" s="114"/>
      <c r="E3" s="114"/>
      <c r="F3" s="114"/>
      <c r="G3" s="114"/>
      <c r="H3" s="114"/>
      <c r="I3" s="114"/>
      <c r="J3" s="114"/>
      <c r="K3" s="114"/>
      <c r="L3" s="114"/>
    </row>
    <row r="4" spans="2:12" ht="18" x14ac:dyDescent="0.25">
      <c r="B4" s="2"/>
      <c r="C4" s="2"/>
      <c r="D4" s="2"/>
      <c r="E4" s="2"/>
      <c r="F4" s="2"/>
      <c r="G4" s="2"/>
      <c r="H4" s="2"/>
      <c r="I4" s="2"/>
      <c r="J4" s="3"/>
      <c r="K4" s="3"/>
      <c r="L4" s="3"/>
    </row>
    <row r="5" spans="2:12" ht="25.5" customHeight="1" x14ac:dyDescent="0.25">
      <c r="B5" s="111" t="s">
        <v>7</v>
      </c>
      <c r="C5" s="112"/>
      <c r="D5" s="112"/>
      <c r="E5" s="112"/>
      <c r="F5" s="113"/>
      <c r="G5" s="34" t="s">
        <v>209</v>
      </c>
      <c r="H5" s="34" t="s">
        <v>211</v>
      </c>
      <c r="I5" s="36" t="s">
        <v>66</v>
      </c>
      <c r="J5" s="34" t="s">
        <v>212</v>
      </c>
      <c r="K5" s="36" t="s">
        <v>17</v>
      </c>
      <c r="L5" s="36" t="s">
        <v>48</v>
      </c>
    </row>
    <row r="6" spans="2:12" x14ac:dyDescent="0.25">
      <c r="B6" s="111">
        <v>1</v>
      </c>
      <c r="C6" s="112"/>
      <c r="D6" s="112"/>
      <c r="E6" s="112"/>
      <c r="F6" s="113"/>
      <c r="G6" s="36">
        <v>2</v>
      </c>
      <c r="H6" s="36">
        <v>3</v>
      </c>
      <c r="I6" s="36">
        <v>4</v>
      </c>
      <c r="J6" s="36">
        <v>5</v>
      </c>
      <c r="K6" s="36" t="s">
        <v>19</v>
      </c>
      <c r="L6" s="36" t="s">
        <v>193</v>
      </c>
    </row>
    <row r="7" spans="2:12" ht="25.5" x14ac:dyDescent="0.25">
      <c r="B7" s="6">
        <v>8</v>
      </c>
      <c r="C7" s="6"/>
      <c r="D7" s="6"/>
      <c r="E7" s="6"/>
      <c r="F7" s="6" t="s">
        <v>9</v>
      </c>
      <c r="G7" s="4">
        <v>0</v>
      </c>
      <c r="H7" s="4">
        <v>0</v>
      </c>
      <c r="I7" s="4"/>
      <c r="J7" s="27">
        <v>0</v>
      </c>
      <c r="K7" s="27"/>
      <c r="L7" s="27"/>
    </row>
    <row r="8" spans="2:12" x14ac:dyDescent="0.25">
      <c r="B8" s="6"/>
      <c r="C8" s="10">
        <v>84</v>
      </c>
      <c r="D8" s="10"/>
      <c r="E8" s="10"/>
      <c r="F8" s="10" t="s">
        <v>14</v>
      </c>
      <c r="G8" s="4"/>
      <c r="H8" s="4"/>
      <c r="I8" s="4"/>
      <c r="J8" s="27"/>
      <c r="K8" s="27"/>
      <c r="L8" s="27"/>
    </row>
    <row r="9" spans="2:12" ht="51" x14ac:dyDescent="0.25">
      <c r="B9" s="7"/>
      <c r="C9" s="7"/>
      <c r="D9" s="7">
        <v>841</v>
      </c>
      <c r="E9" s="7"/>
      <c r="F9" s="28" t="s">
        <v>40</v>
      </c>
      <c r="G9" s="4"/>
      <c r="H9" s="4"/>
      <c r="I9" s="4"/>
      <c r="J9" s="27"/>
      <c r="K9" s="27"/>
      <c r="L9" s="27"/>
    </row>
    <row r="10" spans="2:12" ht="25.5" x14ac:dyDescent="0.25">
      <c r="B10" s="7"/>
      <c r="C10" s="7"/>
      <c r="D10" s="7"/>
      <c r="E10" s="7">
        <v>8413</v>
      </c>
      <c r="F10" s="28" t="s">
        <v>41</v>
      </c>
      <c r="G10" s="4"/>
      <c r="H10" s="4"/>
      <c r="I10" s="4"/>
      <c r="J10" s="27"/>
      <c r="K10" s="27"/>
      <c r="L10" s="27"/>
    </row>
    <row r="11" spans="2:12" x14ac:dyDescent="0.25">
      <c r="B11" s="7"/>
      <c r="C11" s="7"/>
      <c r="D11" s="7"/>
      <c r="E11" s="8" t="s">
        <v>24</v>
      </c>
      <c r="F11" s="12"/>
      <c r="G11" s="4"/>
      <c r="H11" s="4"/>
      <c r="I11" s="4"/>
      <c r="J11" s="27"/>
      <c r="K11" s="27"/>
      <c r="L11" s="27"/>
    </row>
    <row r="12" spans="2:12" ht="25.5" x14ac:dyDescent="0.25">
      <c r="B12" s="9">
        <v>5</v>
      </c>
      <c r="C12" s="9"/>
      <c r="D12" s="9"/>
      <c r="E12" s="9"/>
      <c r="F12" s="20" t="s">
        <v>10</v>
      </c>
      <c r="G12" s="4">
        <v>0</v>
      </c>
      <c r="H12" s="4">
        <v>0</v>
      </c>
      <c r="I12" s="4"/>
      <c r="J12" s="27">
        <v>0</v>
      </c>
      <c r="K12" s="27"/>
      <c r="L12" s="27"/>
    </row>
    <row r="13" spans="2:12" ht="25.5" x14ac:dyDescent="0.25">
      <c r="B13" s="10"/>
      <c r="C13" s="10">
        <v>54</v>
      </c>
      <c r="D13" s="10"/>
      <c r="E13" s="10"/>
      <c r="F13" s="21" t="s">
        <v>15</v>
      </c>
      <c r="G13" s="4"/>
      <c r="H13" s="4"/>
      <c r="I13" s="5"/>
      <c r="J13" s="27"/>
      <c r="K13" s="27"/>
      <c r="L13" s="27"/>
    </row>
    <row r="14" spans="2:12" ht="63.75" x14ac:dyDescent="0.25">
      <c r="B14" s="10"/>
      <c r="C14" s="10"/>
      <c r="D14" s="10">
        <v>541</v>
      </c>
      <c r="E14" s="28"/>
      <c r="F14" s="28" t="s">
        <v>42</v>
      </c>
      <c r="G14" s="4"/>
      <c r="H14" s="4"/>
      <c r="I14" s="5"/>
      <c r="J14" s="27"/>
      <c r="K14" s="27"/>
      <c r="L14" s="27"/>
    </row>
    <row r="15" spans="2:12" ht="38.25" x14ac:dyDescent="0.25">
      <c r="B15" s="10"/>
      <c r="C15" s="10"/>
      <c r="D15" s="10"/>
      <c r="E15" s="28">
        <v>5413</v>
      </c>
      <c r="F15" s="28" t="s">
        <v>43</v>
      </c>
      <c r="G15" s="4"/>
      <c r="H15" s="4"/>
      <c r="I15" s="5"/>
      <c r="J15" s="27"/>
      <c r="K15" s="27"/>
      <c r="L15" s="27"/>
    </row>
    <row r="16" spans="2:12" x14ac:dyDescent="0.25">
      <c r="B16" s="11" t="s">
        <v>16</v>
      </c>
      <c r="C16" s="9"/>
      <c r="D16" s="9"/>
      <c r="E16" s="9"/>
      <c r="F16" s="20" t="s">
        <v>24</v>
      </c>
      <c r="G16" s="4"/>
      <c r="H16" s="4"/>
      <c r="I16" s="4"/>
      <c r="J16" s="27"/>
      <c r="K16" s="27"/>
      <c r="L16" s="27"/>
    </row>
  </sheetData>
  <mergeCells count="4">
    <mergeCell ref="B5:F5"/>
    <mergeCell ref="B2:L2"/>
    <mergeCell ref="B3:L3"/>
    <mergeCell ref="B6:F6"/>
  </mergeCells>
  <pageMargins left="0.7" right="0.7" top="0.75" bottom="0.75" header="0.3" footer="0.3"/>
  <pageSetup paperSize="9" scale="66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H22"/>
  <sheetViews>
    <sheetView topLeftCell="B1" workbookViewId="0">
      <selection activeCell="F25" sqref="F25"/>
    </sheetView>
  </sheetViews>
  <sheetFormatPr defaultRowHeight="15" x14ac:dyDescent="0.25"/>
  <cols>
    <col min="2" max="2" width="37.7109375" customWidth="1"/>
    <col min="3" max="6" width="25.28515625" customWidth="1"/>
    <col min="7" max="8" width="15.7109375" customWidth="1"/>
  </cols>
  <sheetData>
    <row r="1" spans="2:8" ht="18" x14ac:dyDescent="0.25">
      <c r="B1" s="2"/>
      <c r="C1" s="2"/>
      <c r="D1" s="2"/>
      <c r="E1" s="2"/>
      <c r="F1" s="3"/>
      <c r="G1" s="3"/>
      <c r="H1" s="3"/>
    </row>
    <row r="2" spans="2:8" ht="15.75" customHeight="1" x14ac:dyDescent="0.25">
      <c r="B2" s="114" t="s">
        <v>44</v>
      </c>
      <c r="C2" s="114"/>
      <c r="D2" s="114"/>
      <c r="E2" s="114"/>
      <c r="F2" s="114"/>
      <c r="G2" s="114"/>
      <c r="H2" s="114"/>
    </row>
    <row r="3" spans="2:8" ht="18" x14ac:dyDescent="0.25">
      <c r="B3" s="2"/>
      <c r="C3" s="2"/>
      <c r="D3" s="2"/>
      <c r="E3" s="2"/>
      <c r="F3" s="3"/>
      <c r="G3" s="3"/>
      <c r="H3" s="3"/>
    </row>
    <row r="4" spans="2:8" ht="25.5" x14ac:dyDescent="0.25">
      <c r="B4" s="34" t="s">
        <v>7</v>
      </c>
      <c r="C4" s="34" t="s">
        <v>209</v>
      </c>
      <c r="D4" s="34" t="s">
        <v>211</v>
      </c>
      <c r="E4" s="34" t="s">
        <v>66</v>
      </c>
      <c r="F4" s="34" t="s">
        <v>212</v>
      </c>
      <c r="G4" s="34" t="s">
        <v>17</v>
      </c>
      <c r="H4" s="34" t="s">
        <v>48</v>
      </c>
    </row>
    <row r="5" spans="2:8" x14ac:dyDescent="0.25">
      <c r="B5" s="34">
        <v>1</v>
      </c>
      <c r="C5" s="34">
        <v>2</v>
      </c>
      <c r="D5" s="34">
        <v>3</v>
      </c>
      <c r="E5" s="34">
        <v>4</v>
      </c>
      <c r="F5" s="34">
        <v>5</v>
      </c>
      <c r="G5" s="34" t="s">
        <v>19</v>
      </c>
      <c r="H5" s="34" t="s">
        <v>193</v>
      </c>
    </row>
    <row r="6" spans="2:8" x14ac:dyDescent="0.25">
      <c r="B6" s="6" t="s">
        <v>45</v>
      </c>
      <c r="C6" s="4">
        <v>0</v>
      </c>
      <c r="D6" s="4">
        <v>0</v>
      </c>
      <c r="E6" s="5"/>
      <c r="F6" s="27">
        <v>0</v>
      </c>
      <c r="G6" s="27"/>
      <c r="H6" s="27"/>
    </row>
    <row r="7" spans="2:8" x14ac:dyDescent="0.25">
      <c r="B7" s="6" t="s">
        <v>35</v>
      </c>
      <c r="C7" s="4"/>
      <c r="D7" s="4"/>
      <c r="E7" s="4"/>
      <c r="F7" s="27"/>
      <c r="G7" s="27"/>
      <c r="H7" s="27"/>
    </row>
    <row r="8" spans="2:8" x14ac:dyDescent="0.25">
      <c r="B8" s="31" t="s">
        <v>34</v>
      </c>
      <c r="C8" s="4"/>
      <c r="D8" s="4"/>
      <c r="E8" s="4"/>
      <c r="F8" s="27"/>
      <c r="G8" s="27"/>
      <c r="H8" s="27"/>
    </row>
    <row r="9" spans="2:8" x14ac:dyDescent="0.25">
      <c r="B9" s="6" t="s">
        <v>30</v>
      </c>
      <c r="C9" s="4"/>
      <c r="D9" s="4"/>
      <c r="E9" s="5"/>
      <c r="F9" s="27"/>
      <c r="G9" s="27"/>
      <c r="H9" s="27"/>
    </row>
    <row r="10" spans="2:8" x14ac:dyDescent="0.25">
      <c r="B10" s="29" t="s">
        <v>29</v>
      </c>
      <c r="C10" s="4"/>
      <c r="D10" s="4"/>
      <c r="E10" s="5"/>
      <c r="F10" s="27"/>
      <c r="G10" s="27"/>
      <c r="H10" s="27"/>
    </row>
    <row r="11" spans="2:8" x14ac:dyDescent="0.25">
      <c r="B11" s="10" t="s">
        <v>16</v>
      </c>
      <c r="C11" s="4"/>
      <c r="D11" s="4"/>
      <c r="E11" s="5"/>
      <c r="F11" s="27"/>
      <c r="G11" s="27"/>
      <c r="H11" s="27"/>
    </row>
    <row r="12" spans="2:8" x14ac:dyDescent="0.25">
      <c r="B12" s="29"/>
      <c r="C12" s="4"/>
      <c r="D12" s="4"/>
      <c r="E12" s="5"/>
      <c r="F12" s="27"/>
      <c r="G12" s="27"/>
      <c r="H12" s="27"/>
    </row>
    <row r="13" spans="2:8" ht="15.75" customHeight="1" x14ac:dyDescent="0.25">
      <c r="B13" s="6" t="s">
        <v>46</v>
      </c>
      <c r="C13" s="4">
        <v>0</v>
      </c>
      <c r="D13" s="4">
        <v>0</v>
      </c>
      <c r="E13" s="5"/>
      <c r="F13" s="27">
        <v>0</v>
      </c>
      <c r="G13" s="27"/>
      <c r="H13" s="27"/>
    </row>
    <row r="14" spans="2:8" ht="15.75" customHeight="1" x14ac:dyDescent="0.25">
      <c r="B14" s="6" t="s">
        <v>35</v>
      </c>
      <c r="C14" s="4"/>
      <c r="D14" s="4"/>
      <c r="E14" s="4"/>
      <c r="F14" s="27"/>
      <c r="G14" s="27"/>
      <c r="H14" s="27"/>
    </row>
    <row r="15" spans="2:8" x14ac:dyDescent="0.25">
      <c r="B15" s="31" t="s">
        <v>34</v>
      </c>
      <c r="C15" s="4"/>
      <c r="D15" s="4"/>
      <c r="E15" s="4"/>
      <c r="F15" s="27"/>
      <c r="G15" s="27"/>
      <c r="H15" s="27"/>
    </row>
    <row r="16" spans="2:8" x14ac:dyDescent="0.25">
      <c r="B16" s="30" t="s">
        <v>33</v>
      </c>
      <c r="C16" s="4"/>
      <c r="D16" s="4"/>
      <c r="E16" s="4"/>
      <c r="F16" s="27"/>
      <c r="G16" s="27"/>
      <c r="H16" s="27"/>
    </row>
    <row r="17" spans="2:8" x14ac:dyDescent="0.25">
      <c r="B17" s="30" t="s">
        <v>24</v>
      </c>
      <c r="C17" s="4"/>
      <c r="D17" s="4"/>
      <c r="E17" s="4"/>
      <c r="F17" s="27"/>
      <c r="G17" s="27"/>
      <c r="H17" s="27"/>
    </row>
    <row r="18" spans="2:8" x14ac:dyDescent="0.25">
      <c r="B18" s="6" t="s">
        <v>32</v>
      </c>
      <c r="C18" s="4"/>
      <c r="D18" s="4"/>
      <c r="E18" s="5"/>
      <c r="F18" s="27"/>
      <c r="G18" s="27"/>
      <c r="H18" s="27"/>
    </row>
    <row r="19" spans="2:8" x14ac:dyDescent="0.25">
      <c r="B19" s="29" t="s">
        <v>31</v>
      </c>
      <c r="C19" s="4"/>
      <c r="D19" s="4"/>
      <c r="E19" s="5"/>
      <c r="F19" s="27"/>
      <c r="G19" s="27"/>
      <c r="H19" s="27"/>
    </row>
    <row r="20" spans="2:8" x14ac:dyDescent="0.25">
      <c r="B20" s="6" t="s">
        <v>30</v>
      </c>
      <c r="C20" s="4"/>
      <c r="D20" s="4"/>
      <c r="E20" s="5"/>
      <c r="F20" s="27"/>
      <c r="G20" s="27"/>
      <c r="H20" s="27"/>
    </row>
    <row r="21" spans="2:8" x14ac:dyDescent="0.25">
      <c r="B21" s="29" t="s">
        <v>29</v>
      </c>
      <c r="C21" s="4"/>
      <c r="D21" s="4"/>
      <c r="E21" s="5"/>
      <c r="F21" s="27"/>
      <c r="G21" s="27"/>
      <c r="H21" s="27"/>
    </row>
    <row r="22" spans="2:8" x14ac:dyDescent="0.25">
      <c r="B22" s="10" t="s">
        <v>16</v>
      </c>
      <c r="C22" s="4"/>
      <c r="D22" s="4"/>
      <c r="E22" s="5"/>
      <c r="F22" s="27"/>
      <c r="G22" s="27"/>
      <c r="H22" s="27"/>
    </row>
  </sheetData>
  <mergeCells count="1">
    <mergeCell ref="B2:H2"/>
  </mergeCells>
  <pageMargins left="0.7" right="0.7" top="0.75" bottom="0.75" header="0.3" footer="0.3"/>
  <pageSetup paperSize="9" scale="73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1:K111"/>
  <sheetViews>
    <sheetView tabSelected="1" topLeftCell="A88" zoomScaleNormal="100" workbookViewId="0">
      <selection activeCell="E48" sqref="E48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23.42578125" customWidth="1"/>
    <col min="5" max="5" width="37.42578125" customWidth="1"/>
    <col min="6" max="6" width="25.28515625" customWidth="1"/>
    <col min="7" max="7" width="25.28515625" hidden="1" customWidth="1"/>
    <col min="8" max="8" width="25.28515625" customWidth="1"/>
    <col min="9" max="9" width="15.7109375" customWidth="1"/>
  </cols>
  <sheetData>
    <row r="1" spans="2:11" ht="18" x14ac:dyDescent="0.25">
      <c r="B1" s="2"/>
      <c r="C1" s="2"/>
      <c r="D1" s="2"/>
      <c r="E1" s="2"/>
      <c r="F1" s="2"/>
      <c r="G1" s="2"/>
      <c r="H1" s="2"/>
      <c r="I1" s="3"/>
    </row>
    <row r="2" spans="2:11" ht="18" customHeight="1" x14ac:dyDescent="0.25">
      <c r="B2" s="114" t="s">
        <v>11</v>
      </c>
      <c r="C2" s="127"/>
      <c r="D2" s="127"/>
      <c r="E2" s="127"/>
      <c r="F2" s="127"/>
      <c r="G2" s="127"/>
      <c r="H2" s="127"/>
      <c r="I2" s="127"/>
    </row>
    <row r="3" spans="2:11" ht="18" x14ac:dyDescent="0.25">
      <c r="B3" s="2"/>
      <c r="C3" s="2"/>
      <c r="D3" s="2"/>
      <c r="E3" s="2"/>
      <c r="F3" s="2"/>
      <c r="G3" s="2"/>
      <c r="H3" s="2"/>
      <c r="I3" s="3"/>
    </row>
    <row r="4" spans="2:11" ht="15.75" x14ac:dyDescent="0.25">
      <c r="B4" s="128" t="s">
        <v>64</v>
      </c>
      <c r="C4" s="128"/>
      <c r="D4" s="128"/>
      <c r="E4" s="128"/>
      <c r="F4" s="128"/>
      <c r="G4" s="128"/>
      <c r="H4" s="128"/>
      <c r="I4" s="128"/>
    </row>
    <row r="5" spans="2:11" ht="18" x14ac:dyDescent="0.25">
      <c r="B5" s="2"/>
      <c r="C5" s="2"/>
      <c r="D5" s="2"/>
      <c r="E5" s="2"/>
      <c r="F5" s="2"/>
      <c r="G5" s="2"/>
      <c r="H5" s="2"/>
      <c r="I5" s="3"/>
    </row>
    <row r="6" spans="2:11" ht="25.5" x14ac:dyDescent="0.25">
      <c r="B6" s="111" t="s">
        <v>7</v>
      </c>
      <c r="C6" s="112"/>
      <c r="D6" s="112"/>
      <c r="E6" s="113"/>
      <c r="F6" s="34" t="s">
        <v>211</v>
      </c>
      <c r="G6" s="34" t="s">
        <v>66</v>
      </c>
      <c r="H6" s="34" t="s">
        <v>214</v>
      </c>
      <c r="I6" s="34" t="s">
        <v>48</v>
      </c>
    </row>
    <row r="7" spans="2:11" s="26" customFormat="1" ht="15.75" customHeight="1" x14ac:dyDescent="0.2">
      <c r="B7" s="129">
        <v>1</v>
      </c>
      <c r="C7" s="130"/>
      <c r="D7" s="130"/>
      <c r="E7" s="131"/>
      <c r="F7" s="35">
        <v>2</v>
      </c>
      <c r="G7" s="35">
        <v>3</v>
      </c>
      <c r="H7" s="35">
        <v>4</v>
      </c>
      <c r="I7" s="35" t="s">
        <v>194</v>
      </c>
    </row>
    <row r="8" spans="2:11" s="38" customFormat="1" ht="30" customHeight="1" x14ac:dyDescent="0.25">
      <c r="B8" s="118">
        <v>32963</v>
      </c>
      <c r="C8" s="119"/>
      <c r="D8" s="120"/>
      <c r="E8" s="65" t="s">
        <v>124</v>
      </c>
      <c r="F8" s="63">
        <f>F9</f>
        <v>645001.19999999995</v>
      </c>
      <c r="G8" s="67"/>
      <c r="H8" s="63">
        <f>H9</f>
        <v>144127.63</v>
      </c>
      <c r="I8" s="64">
        <f>H8/F8*100</f>
        <v>22.345327419545889</v>
      </c>
      <c r="K8" s="84"/>
    </row>
    <row r="9" spans="2:11" s="38" customFormat="1" ht="38.25" x14ac:dyDescent="0.25">
      <c r="B9" s="118" t="s">
        <v>205</v>
      </c>
      <c r="C9" s="119"/>
      <c r="D9" s="120"/>
      <c r="E9" s="65" t="s">
        <v>206</v>
      </c>
      <c r="F9" s="63">
        <f>F10</f>
        <v>645001.19999999995</v>
      </c>
      <c r="G9" s="67"/>
      <c r="H9" s="63">
        <f>H10</f>
        <v>144127.63</v>
      </c>
      <c r="I9" s="64">
        <f t="shared" ref="I9:I76" si="0">H9/F9*100</f>
        <v>22.345327419545889</v>
      </c>
      <c r="J9" s="84"/>
    </row>
    <row r="10" spans="2:11" s="38" customFormat="1" ht="30" customHeight="1" x14ac:dyDescent="0.25">
      <c r="B10" s="118">
        <v>4000</v>
      </c>
      <c r="C10" s="119"/>
      <c r="D10" s="120"/>
      <c r="E10" s="65" t="s">
        <v>204</v>
      </c>
      <c r="F10" s="63">
        <f>SUM(F11+F60+F68+F74+F89+F102)</f>
        <v>645001.19999999995</v>
      </c>
      <c r="G10" s="67"/>
      <c r="H10" s="63">
        <f>SUM(H11+H60+H68+H74+H89+H102)</f>
        <v>144127.63</v>
      </c>
      <c r="I10" s="64">
        <f t="shared" si="0"/>
        <v>22.345327419545889</v>
      </c>
    </row>
    <row r="11" spans="2:11" s="38" customFormat="1" ht="30" customHeight="1" x14ac:dyDescent="0.25">
      <c r="B11" s="118" t="s">
        <v>125</v>
      </c>
      <c r="C11" s="119"/>
      <c r="D11" s="120"/>
      <c r="E11" s="65" t="s">
        <v>126</v>
      </c>
      <c r="F11" s="63">
        <f>SUM(F12+F21+F46+F55)</f>
        <v>372183</v>
      </c>
      <c r="G11" s="67"/>
      <c r="H11" s="63">
        <f>SUM(H12+H21+H46+H55)</f>
        <v>143218.20000000001</v>
      </c>
      <c r="I11" s="64">
        <f t="shared" si="0"/>
        <v>38.480586163258401</v>
      </c>
    </row>
    <row r="12" spans="2:11" s="38" customFormat="1" ht="30" customHeight="1" x14ac:dyDescent="0.25">
      <c r="B12" s="118" t="s">
        <v>127</v>
      </c>
      <c r="C12" s="119"/>
      <c r="D12" s="120"/>
      <c r="E12" s="66" t="s">
        <v>128</v>
      </c>
      <c r="F12" s="63">
        <f>SUM(F13:F20)</f>
        <v>212285</v>
      </c>
      <c r="G12" s="67"/>
      <c r="H12" s="83">
        <f>SUM(H13:H20)</f>
        <v>100278.56000000001</v>
      </c>
      <c r="I12" s="64">
        <f t="shared" si="0"/>
        <v>47.23770402995973</v>
      </c>
    </row>
    <row r="13" spans="2:11" s="38" customFormat="1" ht="30" customHeight="1" x14ac:dyDescent="0.25">
      <c r="B13" s="121">
        <v>3111</v>
      </c>
      <c r="C13" s="122"/>
      <c r="D13" s="123"/>
      <c r="E13" s="62" t="s">
        <v>131</v>
      </c>
      <c r="F13" s="63">
        <v>157000</v>
      </c>
      <c r="G13" s="67"/>
      <c r="H13" s="63">
        <v>73771.070000000007</v>
      </c>
      <c r="I13" s="64">
        <f t="shared" si="0"/>
        <v>46.987942675159239</v>
      </c>
    </row>
    <row r="14" spans="2:11" s="38" customFormat="1" ht="30" customHeight="1" x14ac:dyDescent="0.25">
      <c r="B14" s="121">
        <v>3121</v>
      </c>
      <c r="C14" s="122"/>
      <c r="D14" s="123"/>
      <c r="E14" s="62" t="s">
        <v>199</v>
      </c>
      <c r="F14" s="63">
        <v>10500</v>
      </c>
      <c r="G14" s="67"/>
      <c r="H14" s="63">
        <v>4900</v>
      </c>
      <c r="I14" s="64">
        <f t="shared" si="0"/>
        <v>46.666666666666664</v>
      </c>
    </row>
    <row r="15" spans="2:11" s="38" customFormat="1" ht="30" customHeight="1" x14ac:dyDescent="0.25">
      <c r="B15" s="121">
        <v>3132</v>
      </c>
      <c r="C15" s="122"/>
      <c r="D15" s="123"/>
      <c r="E15" s="62" t="s">
        <v>132</v>
      </c>
      <c r="F15" s="63">
        <v>22500</v>
      </c>
      <c r="G15" s="67"/>
      <c r="H15" s="63">
        <v>12178.13</v>
      </c>
      <c r="I15" s="64">
        <f t="shared" si="0"/>
        <v>54.125022222222221</v>
      </c>
    </row>
    <row r="16" spans="2:11" s="38" customFormat="1" ht="30" customHeight="1" x14ac:dyDescent="0.25">
      <c r="B16" s="121">
        <v>3221</v>
      </c>
      <c r="C16" s="122"/>
      <c r="D16" s="123"/>
      <c r="E16" s="37" t="s">
        <v>137</v>
      </c>
      <c r="F16" s="63">
        <v>3185</v>
      </c>
      <c r="G16" s="67"/>
      <c r="H16" s="63">
        <v>0</v>
      </c>
      <c r="I16" s="64">
        <f t="shared" si="0"/>
        <v>0</v>
      </c>
    </row>
    <row r="17" spans="2:11" s="38" customFormat="1" ht="30" customHeight="1" x14ac:dyDescent="0.25">
      <c r="B17" s="121">
        <v>3223</v>
      </c>
      <c r="C17" s="122"/>
      <c r="D17" s="123"/>
      <c r="E17" s="37" t="s">
        <v>133</v>
      </c>
      <c r="F17" s="63">
        <v>10000</v>
      </c>
      <c r="G17" s="67"/>
      <c r="H17" s="63">
        <v>3673.42</v>
      </c>
      <c r="I17" s="64">
        <f t="shared" si="0"/>
        <v>36.734200000000001</v>
      </c>
    </row>
    <row r="18" spans="2:11" s="38" customFormat="1" ht="30" customHeight="1" x14ac:dyDescent="0.25">
      <c r="B18" s="121">
        <v>3234</v>
      </c>
      <c r="C18" s="122"/>
      <c r="D18" s="123"/>
      <c r="E18" s="62" t="s">
        <v>134</v>
      </c>
      <c r="F18" s="63">
        <v>2100</v>
      </c>
      <c r="G18" s="67"/>
      <c r="H18" s="63">
        <v>504.5</v>
      </c>
      <c r="I18" s="64">
        <f t="shared" si="0"/>
        <v>24.023809523809526</v>
      </c>
      <c r="J18" s="84"/>
    </row>
    <row r="19" spans="2:11" s="38" customFormat="1" ht="30" customHeight="1" x14ac:dyDescent="0.25">
      <c r="B19" s="121">
        <v>3299</v>
      </c>
      <c r="C19" s="122"/>
      <c r="D19" s="123"/>
      <c r="E19" s="62" t="s">
        <v>135</v>
      </c>
      <c r="F19" s="63">
        <v>0</v>
      </c>
      <c r="G19" s="67"/>
      <c r="H19" s="63">
        <v>0</v>
      </c>
      <c r="I19" s="64">
        <v>0</v>
      </c>
    </row>
    <row r="20" spans="2:11" s="38" customFormat="1" ht="30" customHeight="1" x14ac:dyDescent="0.25">
      <c r="B20" s="121">
        <v>3237</v>
      </c>
      <c r="C20" s="122"/>
      <c r="D20" s="123"/>
      <c r="E20" s="62" t="s">
        <v>136</v>
      </c>
      <c r="F20" s="63">
        <v>7000</v>
      </c>
      <c r="G20" s="67"/>
      <c r="H20" s="63">
        <v>5251.44</v>
      </c>
      <c r="I20" s="64">
        <f t="shared" si="0"/>
        <v>75.020571428571429</v>
      </c>
    </row>
    <row r="21" spans="2:11" s="38" customFormat="1" ht="30" customHeight="1" x14ac:dyDescent="0.25">
      <c r="B21" s="118" t="s">
        <v>138</v>
      </c>
      <c r="C21" s="119"/>
      <c r="D21" s="120"/>
      <c r="E21" s="66" t="s">
        <v>139</v>
      </c>
      <c r="F21" s="63">
        <f>SUM(F22:F45)</f>
        <v>95513</v>
      </c>
      <c r="G21" s="67"/>
      <c r="H21" s="83">
        <f>SUM(H22:H45)</f>
        <v>33968.769999999997</v>
      </c>
      <c r="I21" s="64">
        <f t="shared" si="0"/>
        <v>35.564551422319475</v>
      </c>
      <c r="K21" s="84"/>
    </row>
    <row r="22" spans="2:11" s="38" customFormat="1" ht="30" customHeight="1" x14ac:dyDescent="0.25">
      <c r="B22" s="115">
        <v>3121</v>
      </c>
      <c r="C22" s="116"/>
      <c r="D22" s="117"/>
      <c r="E22" s="62" t="s">
        <v>158</v>
      </c>
      <c r="F22" s="63">
        <v>13000</v>
      </c>
      <c r="G22" s="67"/>
      <c r="H22" s="63">
        <v>3139.94</v>
      </c>
      <c r="I22" s="64">
        <f t="shared" si="0"/>
        <v>24.153384615384617</v>
      </c>
    </row>
    <row r="23" spans="2:11" s="38" customFormat="1" ht="30" customHeight="1" x14ac:dyDescent="0.25">
      <c r="B23" s="115">
        <v>3211</v>
      </c>
      <c r="C23" s="116"/>
      <c r="D23" s="117"/>
      <c r="E23" s="62" t="s">
        <v>159</v>
      </c>
      <c r="F23" s="63">
        <v>4911</v>
      </c>
      <c r="G23" s="67"/>
      <c r="H23" s="63">
        <v>967.19</v>
      </c>
      <c r="I23" s="64">
        <f t="shared" si="0"/>
        <v>19.69435960089595</v>
      </c>
    </row>
    <row r="24" spans="2:11" s="38" customFormat="1" ht="30" customHeight="1" x14ac:dyDescent="0.25">
      <c r="B24" s="115">
        <v>3212</v>
      </c>
      <c r="C24" s="116"/>
      <c r="D24" s="117"/>
      <c r="E24" s="62" t="s">
        <v>160</v>
      </c>
      <c r="F24" s="63">
        <v>0</v>
      </c>
      <c r="G24" s="67"/>
      <c r="H24" s="63">
        <v>0</v>
      </c>
      <c r="I24" s="64">
        <v>0</v>
      </c>
    </row>
    <row r="25" spans="2:11" s="38" customFormat="1" ht="30" customHeight="1" x14ac:dyDescent="0.25">
      <c r="B25" s="115">
        <v>3213</v>
      </c>
      <c r="C25" s="116"/>
      <c r="D25" s="117"/>
      <c r="E25" s="62" t="s">
        <v>161</v>
      </c>
      <c r="F25" s="63">
        <v>2500</v>
      </c>
      <c r="G25" s="67"/>
      <c r="H25" s="63">
        <v>1111.6300000000001</v>
      </c>
      <c r="I25" s="64">
        <f t="shared" si="0"/>
        <v>44.465200000000003</v>
      </c>
    </row>
    <row r="26" spans="2:11" s="38" customFormat="1" ht="30" customHeight="1" x14ac:dyDescent="0.25">
      <c r="B26" s="115">
        <v>3221</v>
      </c>
      <c r="C26" s="116"/>
      <c r="D26" s="117"/>
      <c r="E26" s="62" t="s">
        <v>162</v>
      </c>
      <c r="F26" s="63">
        <v>6636</v>
      </c>
      <c r="G26" s="67"/>
      <c r="H26" s="63">
        <v>2548.75</v>
      </c>
      <c r="I26" s="64">
        <f t="shared" si="0"/>
        <v>38.407926461723932</v>
      </c>
    </row>
    <row r="27" spans="2:11" s="38" customFormat="1" ht="30" customHeight="1" x14ac:dyDescent="0.25">
      <c r="B27" s="115">
        <v>3223</v>
      </c>
      <c r="C27" s="116"/>
      <c r="D27" s="117"/>
      <c r="E27" s="62" t="s">
        <v>163</v>
      </c>
      <c r="F27" s="63">
        <v>2654</v>
      </c>
      <c r="G27" s="67"/>
      <c r="H27" s="63">
        <v>799.72</v>
      </c>
      <c r="I27" s="64">
        <f t="shared" si="0"/>
        <v>30.132629992464206</v>
      </c>
    </row>
    <row r="28" spans="2:11" s="38" customFormat="1" ht="30" customHeight="1" x14ac:dyDescent="0.25">
      <c r="B28" s="115">
        <v>3223</v>
      </c>
      <c r="C28" s="116"/>
      <c r="D28" s="117"/>
      <c r="E28" s="62" t="s">
        <v>133</v>
      </c>
      <c r="F28" s="63">
        <v>1859</v>
      </c>
      <c r="G28" s="67"/>
      <c r="H28" s="63">
        <v>0</v>
      </c>
      <c r="I28" s="64">
        <f t="shared" si="0"/>
        <v>0</v>
      </c>
    </row>
    <row r="29" spans="2:11" s="38" customFormat="1" ht="30" customHeight="1" x14ac:dyDescent="0.25">
      <c r="B29" s="115">
        <v>3225</v>
      </c>
      <c r="C29" s="116"/>
      <c r="D29" s="117"/>
      <c r="E29" s="62" t="s">
        <v>164</v>
      </c>
      <c r="F29" s="63">
        <v>6636</v>
      </c>
      <c r="G29" s="67"/>
      <c r="H29" s="63">
        <v>1897.43</v>
      </c>
      <c r="I29" s="64">
        <f t="shared" si="0"/>
        <v>28.592977697408077</v>
      </c>
    </row>
    <row r="30" spans="2:11" s="38" customFormat="1" ht="30" customHeight="1" x14ac:dyDescent="0.25">
      <c r="B30" s="115">
        <v>3231</v>
      </c>
      <c r="C30" s="116"/>
      <c r="D30" s="117"/>
      <c r="E30" s="62" t="s">
        <v>220</v>
      </c>
      <c r="F30" s="63">
        <v>4900</v>
      </c>
      <c r="G30" s="67"/>
      <c r="H30" s="63">
        <v>2170.12</v>
      </c>
      <c r="I30" s="64">
        <f t="shared" si="0"/>
        <v>44.288163265306117</v>
      </c>
    </row>
    <row r="31" spans="2:11" s="38" customFormat="1" ht="30" customHeight="1" x14ac:dyDescent="0.25">
      <c r="B31" s="115">
        <v>3232</v>
      </c>
      <c r="C31" s="116"/>
      <c r="D31" s="117"/>
      <c r="E31" s="62" t="s">
        <v>144</v>
      </c>
      <c r="F31" s="63">
        <v>3000</v>
      </c>
      <c r="G31" s="67"/>
      <c r="H31" s="63">
        <v>584.33000000000004</v>
      </c>
      <c r="I31" s="64">
        <f t="shared" si="0"/>
        <v>19.477666666666668</v>
      </c>
    </row>
    <row r="32" spans="2:11" s="38" customFormat="1" ht="30" customHeight="1" x14ac:dyDescent="0.25">
      <c r="B32" s="115">
        <v>3233</v>
      </c>
      <c r="C32" s="116"/>
      <c r="D32" s="117"/>
      <c r="E32" s="62" t="s">
        <v>145</v>
      </c>
      <c r="F32" s="63">
        <v>5595</v>
      </c>
      <c r="G32" s="67"/>
      <c r="H32" s="63">
        <v>532.48</v>
      </c>
      <c r="I32" s="64">
        <f t="shared" si="0"/>
        <v>9.5170688114387847</v>
      </c>
    </row>
    <row r="33" spans="2:11" s="38" customFormat="1" ht="30" customHeight="1" x14ac:dyDescent="0.25">
      <c r="B33" s="115">
        <v>3234</v>
      </c>
      <c r="C33" s="116"/>
      <c r="D33" s="117"/>
      <c r="E33" s="62" t="s">
        <v>134</v>
      </c>
      <c r="F33" s="63">
        <v>532</v>
      </c>
      <c r="G33" s="67"/>
      <c r="H33" s="63">
        <v>147.68</v>
      </c>
      <c r="I33" s="64">
        <f t="shared" si="0"/>
        <v>27.7593984962406</v>
      </c>
    </row>
    <row r="34" spans="2:11" s="38" customFormat="1" ht="30" customHeight="1" x14ac:dyDescent="0.25">
      <c r="B34" s="115">
        <v>3235</v>
      </c>
      <c r="C34" s="116"/>
      <c r="D34" s="117"/>
      <c r="E34" s="62" t="s">
        <v>146</v>
      </c>
      <c r="F34" s="63">
        <v>664</v>
      </c>
      <c r="G34" s="67"/>
      <c r="H34" s="63">
        <v>196.68</v>
      </c>
      <c r="I34" s="64">
        <f t="shared" si="0"/>
        <v>29.620481927710845</v>
      </c>
    </row>
    <row r="35" spans="2:11" s="38" customFormat="1" ht="30" customHeight="1" x14ac:dyDescent="0.25">
      <c r="B35" s="115">
        <v>3236</v>
      </c>
      <c r="C35" s="116"/>
      <c r="D35" s="117"/>
      <c r="E35" s="62" t="s">
        <v>147</v>
      </c>
      <c r="F35" s="63">
        <v>4000</v>
      </c>
      <c r="G35" s="67"/>
      <c r="H35" s="63">
        <v>1343.7</v>
      </c>
      <c r="I35" s="64">
        <v>0</v>
      </c>
    </row>
    <row r="36" spans="2:11" s="38" customFormat="1" ht="30" customHeight="1" x14ac:dyDescent="0.25">
      <c r="B36" s="115">
        <v>3237</v>
      </c>
      <c r="C36" s="116"/>
      <c r="D36" s="117"/>
      <c r="E36" s="62" t="s">
        <v>148</v>
      </c>
      <c r="F36" s="63">
        <v>12000</v>
      </c>
      <c r="G36" s="67"/>
      <c r="H36" s="63">
        <v>9370.2800000000007</v>
      </c>
      <c r="I36" s="64">
        <f t="shared" si="0"/>
        <v>78.085666666666668</v>
      </c>
    </row>
    <row r="37" spans="2:11" s="38" customFormat="1" ht="30" customHeight="1" x14ac:dyDescent="0.25">
      <c r="B37" s="115">
        <v>3238</v>
      </c>
      <c r="C37" s="116"/>
      <c r="D37" s="117"/>
      <c r="E37" s="62" t="s">
        <v>149</v>
      </c>
      <c r="F37" s="63">
        <v>5000</v>
      </c>
      <c r="G37" s="67"/>
      <c r="H37" s="63">
        <v>816.48</v>
      </c>
      <c r="I37" s="64">
        <f t="shared" si="0"/>
        <v>16.329599999999999</v>
      </c>
    </row>
    <row r="38" spans="2:11" s="38" customFormat="1" ht="30" customHeight="1" x14ac:dyDescent="0.25">
      <c r="B38" s="115">
        <v>3239</v>
      </c>
      <c r="C38" s="116"/>
      <c r="D38" s="117"/>
      <c r="E38" s="62" t="s">
        <v>150</v>
      </c>
      <c r="F38" s="63">
        <v>1644</v>
      </c>
      <c r="G38" s="67"/>
      <c r="H38" s="63">
        <v>967</v>
      </c>
      <c r="I38" s="64">
        <f t="shared" si="0"/>
        <v>58.819951338199516</v>
      </c>
    </row>
    <row r="39" spans="2:11" s="38" customFormat="1" ht="30" customHeight="1" x14ac:dyDescent="0.25">
      <c r="B39" s="115">
        <v>3241</v>
      </c>
      <c r="C39" s="116"/>
      <c r="D39" s="117"/>
      <c r="E39" s="62" t="s">
        <v>151</v>
      </c>
      <c r="F39" s="63">
        <v>337</v>
      </c>
      <c r="G39" s="67"/>
      <c r="H39" s="63">
        <v>0</v>
      </c>
      <c r="I39" s="64">
        <f t="shared" si="0"/>
        <v>0</v>
      </c>
    </row>
    <row r="40" spans="2:11" s="38" customFormat="1" ht="30" customHeight="1" x14ac:dyDescent="0.25">
      <c r="B40" s="115">
        <v>3291</v>
      </c>
      <c r="C40" s="116"/>
      <c r="D40" s="117"/>
      <c r="E40" s="62" t="s">
        <v>152</v>
      </c>
      <c r="F40" s="63">
        <v>1214</v>
      </c>
      <c r="G40" s="67"/>
      <c r="H40" s="63">
        <v>172.4</v>
      </c>
      <c r="I40" s="64">
        <f t="shared" si="0"/>
        <v>14.200988467874796</v>
      </c>
    </row>
    <row r="41" spans="2:11" s="38" customFormat="1" ht="30" customHeight="1" x14ac:dyDescent="0.25">
      <c r="B41" s="115">
        <v>3292</v>
      </c>
      <c r="C41" s="116"/>
      <c r="D41" s="117"/>
      <c r="E41" s="62" t="s">
        <v>153</v>
      </c>
      <c r="F41" s="63">
        <v>7300</v>
      </c>
      <c r="G41" s="67"/>
      <c r="H41" s="63">
        <v>3185.96</v>
      </c>
      <c r="I41" s="64">
        <f t="shared" si="0"/>
        <v>43.643287671232876</v>
      </c>
    </row>
    <row r="42" spans="2:11" s="38" customFormat="1" ht="30" customHeight="1" x14ac:dyDescent="0.25">
      <c r="B42" s="115">
        <v>3293</v>
      </c>
      <c r="C42" s="116"/>
      <c r="D42" s="117"/>
      <c r="E42" s="62" t="s">
        <v>154</v>
      </c>
      <c r="F42" s="63">
        <v>5309</v>
      </c>
      <c r="G42" s="67"/>
      <c r="H42" s="63">
        <v>2309.3200000000002</v>
      </c>
      <c r="I42" s="64">
        <f t="shared" si="0"/>
        <v>43.4982105857977</v>
      </c>
    </row>
    <row r="43" spans="2:11" s="38" customFormat="1" ht="30" customHeight="1" x14ac:dyDescent="0.25">
      <c r="B43" s="115">
        <v>3294</v>
      </c>
      <c r="C43" s="116"/>
      <c r="D43" s="117"/>
      <c r="E43" s="62" t="s">
        <v>155</v>
      </c>
      <c r="F43" s="63">
        <v>962</v>
      </c>
      <c r="G43" s="67"/>
      <c r="H43" s="63">
        <v>175.22</v>
      </c>
      <c r="I43" s="64">
        <f t="shared" si="0"/>
        <v>18.214137214137214</v>
      </c>
    </row>
    <row r="44" spans="2:11" s="38" customFormat="1" ht="30" customHeight="1" x14ac:dyDescent="0.25">
      <c r="B44" s="115">
        <v>3299</v>
      </c>
      <c r="C44" s="116"/>
      <c r="D44" s="117"/>
      <c r="E44" s="62" t="s">
        <v>156</v>
      </c>
      <c r="F44" s="63">
        <v>3500</v>
      </c>
      <c r="G44" s="67"/>
      <c r="H44" s="63">
        <v>1082.51</v>
      </c>
      <c r="I44" s="64">
        <f t="shared" si="0"/>
        <v>30.92885714285714</v>
      </c>
    </row>
    <row r="45" spans="2:11" s="38" customFormat="1" ht="30" customHeight="1" x14ac:dyDescent="0.25">
      <c r="B45" s="115">
        <v>3431</v>
      </c>
      <c r="C45" s="116"/>
      <c r="D45" s="117"/>
      <c r="E45" s="62" t="s">
        <v>157</v>
      </c>
      <c r="F45" s="63">
        <v>1360</v>
      </c>
      <c r="G45" s="67"/>
      <c r="H45" s="63">
        <v>449.95</v>
      </c>
      <c r="I45" s="64">
        <f t="shared" si="0"/>
        <v>33.084558823529406</v>
      </c>
    </row>
    <row r="46" spans="2:11" s="38" customFormat="1" ht="30" customHeight="1" x14ac:dyDescent="0.25">
      <c r="B46" s="118" t="s">
        <v>165</v>
      </c>
      <c r="C46" s="119"/>
      <c r="D46" s="120"/>
      <c r="E46" s="66" t="s">
        <v>166</v>
      </c>
      <c r="F46" s="63">
        <f>SUM(F47:F54)</f>
        <v>51245</v>
      </c>
      <c r="G46" s="67"/>
      <c r="H46" s="63">
        <f>SUM(H47:H54)</f>
        <v>8970.8700000000008</v>
      </c>
      <c r="I46" s="64">
        <f t="shared" si="0"/>
        <v>17.505844472631477</v>
      </c>
      <c r="K46" s="84"/>
    </row>
    <row r="47" spans="2:11" s="38" customFormat="1" ht="30" customHeight="1" x14ac:dyDescent="0.25">
      <c r="B47" s="115">
        <v>3221</v>
      </c>
      <c r="C47" s="116"/>
      <c r="D47" s="117"/>
      <c r="E47" s="62" t="s">
        <v>167</v>
      </c>
      <c r="F47" s="63">
        <v>500</v>
      </c>
      <c r="G47" s="67"/>
      <c r="H47" s="63">
        <v>31.75</v>
      </c>
      <c r="I47" s="64">
        <v>0</v>
      </c>
    </row>
    <row r="48" spans="2:11" s="38" customFormat="1" ht="30" customHeight="1" x14ac:dyDescent="0.25">
      <c r="B48" s="115">
        <v>3231</v>
      </c>
      <c r="C48" s="116"/>
      <c r="D48" s="117"/>
      <c r="E48" s="62" t="s">
        <v>168</v>
      </c>
      <c r="F48" s="63">
        <v>500</v>
      </c>
      <c r="G48" s="67"/>
      <c r="H48" s="63">
        <v>0</v>
      </c>
      <c r="I48" s="64">
        <v>0</v>
      </c>
    </row>
    <row r="49" spans="2:11" s="38" customFormat="1" ht="30" customHeight="1" x14ac:dyDescent="0.25">
      <c r="B49" s="121">
        <v>3237</v>
      </c>
      <c r="C49" s="122"/>
      <c r="D49" s="123"/>
      <c r="E49" s="62" t="s">
        <v>148</v>
      </c>
      <c r="F49" s="63">
        <v>6000</v>
      </c>
      <c r="G49" s="67"/>
      <c r="H49" s="63">
        <v>0</v>
      </c>
      <c r="I49" s="64">
        <v>0</v>
      </c>
    </row>
    <row r="50" spans="2:11" s="38" customFormat="1" ht="30" customHeight="1" x14ac:dyDescent="0.25">
      <c r="B50" s="115">
        <v>3292</v>
      </c>
      <c r="C50" s="116"/>
      <c r="D50" s="117"/>
      <c r="E50" s="62" t="s">
        <v>170</v>
      </c>
      <c r="F50" s="63">
        <v>500</v>
      </c>
      <c r="G50" s="67"/>
      <c r="H50" s="63">
        <v>0</v>
      </c>
      <c r="I50" s="64">
        <v>0</v>
      </c>
    </row>
    <row r="51" spans="2:11" s="38" customFormat="1" ht="30" customHeight="1" x14ac:dyDescent="0.25">
      <c r="B51" s="115">
        <v>3293</v>
      </c>
      <c r="C51" s="116"/>
      <c r="D51" s="117"/>
      <c r="E51" s="62" t="s">
        <v>154</v>
      </c>
      <c r="F51" s="63">
        <v>500</v>
      </c>
      <c r="G51" s="67"/>
      <c r="H51" s="63">
        <v>0</v>
      </c>
      <c r="I51" s="64">
        <f t="shared" si="0"/>
        <v>0</v>
      </c>
      <c r="K51" s="84"/>
    </row>
    <row r="52" spans="2:11" s="38" customFormat="1" ht="30" customHeight="1" x14ac:dyDescent="0.25">
      <c r="B52" s="115">
        <v>3232</v>
      </c>
      <c r="C52" s="116"/>
      <c r="D52" s="117"/>
      <c r="E52" s="62" t="s">
        <v>144</v>
      </c>
      <c r="F52" s="63">
        <v>4000</v>
      </c>
      <c r="G52" s="67"/>
      <c r="H52" s="63">
        <v>0</v>
      </c>
      <c r="I52" s="64">
        <f t="shared" si="0"/>
        <v>0</v>
      </c>
    </row>
    <row r="53" spans="2:11" s="38" customFormat="1" ht="30" customHeight="1" x14ac:dyDescent="0.25">
      <c r="B53" s="115">
        <v>3233</v>
      </c>
      <c r="C53" s="116"/>
      <c r="D53" s="117"/>
      <c r="E53" s="62" t="s">
        <v>169</v>
      </c>
      <c r="F53" s="63">
        <v>15000</v>
      </c>
      <c r="G53" s="67"/>
      <c r="H53" s="63">
        <v>2158.15</v>
      </c>
      <c r="I53" s="64">
        <f t="shared" si="0"/>
        <v>14.387666666666668</v>
      </c>
    </row>
    <row r="54" spans="2:11" s="38" customFormat="1" ht="30" customHeight="1" x14ac:dyDescent="0.25">
      <c r="B54" s="115">
        <v>3235</v>
      </c>
      <c r="C54" s="116"/>
      <c r="D54" s="117"/>
      <c r="E54" s="62" t="s">
        <v>146</v>
      </c>
      <c r="F54" s="63">
        <v>24245</v>
      </c>
      <c r="G54" s="67"/>
      <c r="H54" s="63">
        <v>6780.97</v>
      </c>
      <c r="I54" s="64">
        <f t="shared" si="0"/>
        <v>27.968529593730668</v>
      </c>
    </row>
    <row r="55" spans="2:11" s="38" customFormat="1" ht="30" customHeight="1" x14ac:dyDescent="0.25">
      <c r="B55" s="118" t="s">
        <v>172</v>
      </c>
      <c r="C55" s="122"/>
      <c r="D55" s="123"/>
      <c r="E55" s="66" t="s">
        <v>171</v>
      </c>
      <c r="F55" s="63">
        <f>SUM(F56:F59)</f>
        <v>13140</v>
      </c>
      <c r="G55" s="67"/>
      <c r="H55" s="63">
        <f>SUM(H56:H59)</f>
        <v>0</v>
      </c>
      <c r="I55" s="64">
        <f t="shared" si="0"/>
        <v>0</v>
      </c>
    </row>
    <row r="56" spans="2:11" s="38" customFormat="1" ht="30" customHeight="1" x14ac:dyDescent="0.25">
      <c r="B56" s="115">
        <v>3235</v>
      </c>
      <c r="C56" s="116"/>
      <c r="D56" s="117"/>
      <c r="E56" s="62" t="s">
        <v>173</v>
      </c>
      <c r="F56" s="63">
        <v>6636</v>
      </c>
      <c r="G56" s="67"/>
      <c r="H56" s="63">
        <v>0</v>
      </c>
      <c r="I56" s="64">
        <f t="shared" si="0"/>
        <v>0</v>
      </c>
    </row>
    <row r="57" spans="2:11" s="38" customFormat="1" ht="30" customHeight="1" x14ac:dyDescent="0.25">
      <c r="B57" s="121">
        <v>3233</v>
      </c>
      <c r="C57" s="122"/>
      <c r="D57" s="123"/>
      <c r="E57" s="62" t="s">
        <v>145</v>
      </c>
      <c r="F57" s="63">
        <v>0</v>
      </c>
      <c r="G57" s="67"/>
      <c r="H57" s="63">
        <v>0</v>
      </c>
      <c r="I57" s="64">
        <v>0</v>
      </c>
    </row>
    <row r="58" spans="2:11" s="38" customFormat="1" ht="30" customHeight="1" x14ac:dyDescent="0.25">
      <c r="B58" s="115">
        <v>3237</v>
      </c>
      <c r="C58" s="116"/>
      <c r="D58" s="117"/>
      <c r="E58" s="62" t="s">
        <v>174</v>
      </c>
      <c r="F58" s="63">
        <v>6254</v>
      </c>
      <c r="G58" s="67"/>
      <c r="H58" s="63">
        <v>0</v>
      </c>
      <c r="I58" s="64">
        <f t="shared" si="0"/>
        <v>0</v>
      </c>
    </row>
    <row r="59" spans="2:11" s="38" customFormat="1" ht="30" customHeight="1" x14ac:dyDescent="0.25">
      <c r="B59" s="115">
        <v>3293</v>
      </c>
      <c r="C59" s="116"/>
      <c r="D59" s="117"/>
      <c r="E59" s="62" t="s">
        <v>154</v>
      </c>
      <c r="F59" s="63">
        <v>250</v>
      </c>
      <c r="G59" s="67"/>
      <c r="H59" s="63">
        <v>0</v>
      </c>
      <c r="I59" s="64">
        <f t="shared" si="0"/>
        <v>0</v>
      </c>
    </row>
    <row r="60" spans="2:11" s="38" customFormat="1" ht="30" customHeight="1" x14ac:dyDescent="0.25">
      <c r="B60" s="118" t="s">
        <v>175</v>
      </c>
      <c r="C60" s="119"/>
      <c r="D60" s="120"/>
      <c r="E60" s="66" t="s">
        <v>176</v>
      </c>
      <c r="F60" s="63">
        <f>F61+F63+F66</f>
        <v>13060</v>
      </c>
      <c r="G60" s="67"/>
      <c r="H60" s="63">
        <f>H61+H63</f>
        <v>0</v>
      </c>
      <c r="I60" s="64">
        <f t="shared" si="0"/>
        <v>0</v>
      </c>
    </row>
    <row r="61" spans="2:11" s="38" customFormat="1" ht="30" customHeight="1" x14ac:dyDescent="0.25">
      <c r="B61" s="118" t="s">
        <v>127</v>
      </c>
      <c r="C61" s="119"/>
      <c r="D61" s="120"/>
      <c r="E61" s="66" t="s">
        <v>128</v>
      </c>
      <c r="F61" s="63">
        <f>F62</f>
        <v>2654</v>
      </c>
      <c r="G61" s="67"/>
      <c r="H61" s="63">
        <f>H62</f>
        <v>0</v>
      </c>
      <c r="I61" s="64">
        <f t="shared" si="0"/>
        <v>0</v>
      </c>
    </row>
    <row r="62" spans="2:11" s="38" customFormat="1" ht="30" customHeight="1" x14ac:dyDescent="0.25">
      <c r="B62" s="115">
        <v>4221</v>
      </c>
      <c r="C62" s="116"/>
      <c r="D62" s="117"/>
      <c r="E62" s="62" t="s">
        <v>177</v>
      </c>
      <c r="F62" s="63">
        <v>2654</v>
      </c>
      <c r="G62" s="67"/>
      <c r="H62" s="63">
        <v>0</v>
      </c>
      <c r="I62" s="64">
        <f t="shared" si="0"/>
        <v>0</v>
      </c>
    </row>
    <row r="63" spans="2:11" s="38" customFormat="1" ht="30" customHeight="1" x14ac:dyDescent="0.25">
      <c r="B63" s="118" t="s">
        <v>138</v>
      </c>
      <c r="C63" s="119"/>
      <c r="D63" s="120"/>
      <c r="E63" s="66" t="s">
        <v>139</v>
      </c>
      <c r="F63" s="63">
        <f>F64+F65</f>
        <v>5406</v>
      </c>
      <c r="G63" s="67"/>
      <c r="H63" s="63">
        <f>H64+H65</f>
        <v>0</v>
      </c>
      <c r="I63" s="64">
        <f t="shared" si="0"/>
        <v>0</v>
      </c>
    </row>
    <row r="64" spans="2:11" s="38" customFormat="1" ht="30" customHeight="1" x14ac:dyDescent="0.25">
      <c r="B64" s="115">
        <v>4221</v>
      </c>
      <c r="C64" s="116"/>
      <c r="D64" s="117"/>
      <c r="E64" s="62" t="s">
        <v>177</v>
      </c>
      <c r="F64" s="63">
        <v>5406</v>
      </c>
      <c r="G64" s="67"/>
      <c r="H64" s="63">
        <v>0</v>
      </c>
      <c r="I64" s="64">
        <f t="shared" si="0"/>
        <v>0</v>
      </c>
    </row>
    <row r="65" spans="2:9" s="38" customFormat="1" ht="30" customHeight="1" x14ac:dyDescent="0.25">
      <c r="B65" s="121">
        <v>4123</v>
      </c>
      <c r="C65" s="122"/>
      <c r="D65" s="123"/>
      <c r="E65" s="62" t="s">
        <v>200</v>
      </c>
      <c r="F65" s="63">
        <v>0</v>
      </c>
      <c r="G65" s="67"/>
      <c r="H65" s="63">
        <v>0</v>
      </c>
      <c r="I65" s="64">
        <v>0</v>
      </c>
    </row>
    <row r="66" spans="2:9" s="38" customFormat="1" ht="30" customHeight="1" x14ac:dyDescent="0.25">
      <c r="B66" s="118" t="s">
        <v>165</v>
      </c>
      <c r="C66" s="119"/>
      <c r="D66" s="120"/>
      <c r="E66" s="66" t="s">
        <v>166</v>
      </c>
      <c r="F66" s="63">
        <f>F67</f>
        <v>5000</v>
      </c>
      <c r="G66" s="67"/>
      <c r="H66" s="63">
        <f>H67</f>
        <v>0</v>
      </c>
      <c r="I66" s="64">
        <v>0</v>
      </c>
    </row>
    <row r="67" spans="2:9" s="38" customFormat="1" ht="30" customHeight="1" x14ac:dyDescent="0.25">
      <c r="B67" s="121">
        <v>4221</v>
      </c>
      <c r="C67" s="122"/>
      <c r="D67" s="123"/>
      <c r="E67" s="62" t="s">
        <v>177</v>
      </c>
      <c r="F67" s="63">
        <v>5000</v>
      </c>
      <c r="G67" s="67"/>
      <c r="H67" s="63">
        <v>0</v>
      </c>
      <c r="I67" s="64">
        <v>0</v>
      </c>
    </row>
    <row r="68" spans="2:9" s="38" customFormat="1" ht="30" customHeight="1" x14ac:dyDescent="0.25">
      <c r="B68" s="118" t="s">
        <v>201</v>
      </c>
      <c r="C68" s="119"/>
      <c r="D68" s="120"/>
      <c r="E68" s="66" t="s">
        <v>202</v>
      </c>
      <c r="F68" s="63">
        <f>F69+F71</f>
        <v>179560.2</v>
      </c>
      <c r="G68" s="67"/>
      <c r="H68" s="63">
        <f>H69+H71</f>
        <v>0</v>
      </c>
      <c r="I68" s="64">
        <f t="shared" si="0"/>
        <v>0</v>
      </c>
    </row>
    <row r="69" spans="2:9" s="38" customFormat="1" ht="30" customHeight="1" x14ac:dyDescent="0.25">
      <c r="B69" s="118" t="s">
        <v>127</v>
      </c>
      <c r="C69" s="119"/>
      <c r="D69" s="120"/>
      <c r="E69" s="66" t="s">
        <v>128</v>
      </c>
      <c r="F69" s="63">
        <f>F70</f>
        <v>26934</v>
      </c>
      <c r="G69" s="67"/>
      <c r="H69" s="63">
        <f>H70</f>
        <v>0</v>
      </c>
      <c r="I69" s="64">
        <f t="shared" si="0"/>
        <v>0</v>
      </c>
    </row>
    <row r="70" spans="2:9" s="38" customFormat="1" ht="30" customHeight="1" x14ac:dyDescent="0.25">
      <c r="B70" s="124">
        <v>4541</v>
      </c>
      <c r="C70" s="125"/>
      <c r="D70" s="126"/>
      <c r="E70" s="75" t="s">
        <v>177</v>
      </c>
      <c r="F70" s="63">
        <v>26934</v>
      </c>
      <c r="G70" s="67"/>
      <c r="H70" s="63">
        <v>0</v>
      </c>
      <c r="I70" s="64">
        <f t="shared" si="0"/>
        <v>0</v>
      </c>
    </row>
    <row r="71" spans="2:9" s="38" customFormat="1" ht="30" customHeight="1" x14ac:dyDescent="0.25">
      <c r="B71" s="118" t="s">
        <v>203</v>
      </c>
      <c r="C71" s="119"/>
      <c r="D71" s="120"/>
      <c r="E71" s="66" t="s">
        <v>197</v>
      </c>
      <c r="F71" s="63">
        <f>F72+F73</f>
        <v>152626.20000000001</v>
      </c>
      <c r="G71" s="67"/>
      <c r="H71" s="63">
        <f>H72</f>
        <v>0</v>
      </c>
      <c r="I71" s="64">
        <f t="shared" si="0"/>
        <v>0</v>
      </c>
    </row>
    <row r="72" spans="2:9" s="38" customFormat="1" ht="30" customHeight="1" x14ac:dyDescent="0.25">
      <c r="B72" s="121">
        <v>3237</v>
      </c>
      <c r="C72" s="122"/>
      <c r="D72" s="123"/>
      <c r="E72" s="75" t="s">
        <v>148</v>
      </c>
      <c r="F72" s="63">
        <v>45788</v>
      </c>
      <c r="G72" s="67"/>
      <c r="H72" s="63">
        <v>0</v>
      </c>
      <c r="I72" s="64">
        <f t="shared" si="0"/>
        <v>0</v>
      </c>
    </row>
    <row r="73" spans="2:9" s="38" customFormat="1" ht="30" customHeight="1" x14ac:dyDescent="0.25">
      <c r="B73" s="121">
        <v>4227</v>
      </c>
      <c r="C73" s="122"/>
      <c r="D73" s="123"/>
      <c r="E73" s="75" t="s">
        <v>177</v>
      </c>
      <c r="F73" s="83">
        <v>106838.2</v>
      </c>
      <c r="G73" s="67"/>
      <c r="H73" s="63">
        <v>0</v>
      </c>
      <c r="I73" s="64">
        <f t="shared" si="0"/>
        <v>0</v>
      </c>
    </row>
    <row r="74" spans="2:9" s="38" customFormat="1" ht="30" customHeight="1" x14ac:dyDescent="0.25">
      <c r="B74" s="118" t="s">
        <v>178</v>
      </c>
      <c r="C74" s="119"/>
      <c r="D74" s="120"/>
      <c r="E74" s="66" t="s">
        <v>217</v>
      </c>
      <c r="F74" s="63">
        <f>F75+F78+F83+F86</f>
        <v>7226</v>
      </c>
      <c r="G74" s="67"/>
      <c r="H74" s="63">
        <f>H75+H78+H83+H86</f>
        <v>0</v>
      </c>
      <c r="I74" s="64">
        <f t="shared" si="0"/>
        <v>0</v>
      </c>
    </row>
    <row r="75" spans="2:9" s="38" customFormat="1" ht="30" customHeight="1" x14ac:dyDescent="0.25">
      <c r="B75" s="118" t="s">
        <v>127</v>
      </c>
      <c r="C75" s="119"/>
      <c r="D75" s="120"/>
      <c r="E75" s="66" t="s">
        <v>128</v>
      </c>
      <c r="F75" s="63">
        <f>SUM(F76:F77)</f>
        <v>1500</v>
      </c>
      <c r="G75" s="67"/>
      <c r="H75" s="63">
        <f>SUM(H76:H77)</f>
        <v>0</v>
      </c>
      <c r="I75" s="64">
        <f t="shared" si="0"/>
        <v>0</v>
      </c>
    </row>
    <row r="76" spans="2:9" s="38" customFormat="1" ht="30" customHeight="1" x14ac:dyDescent="0.25">
      <c r="B76" s="115" t="s">
        <v>141</v>
      </c>
      <c r="C76" s="116" t="s">
        <v>141</v>
      </c>
      <c r="D76" s="117" t="s">
        <v>141</v>
      </c>
      <c r="E76" s="62" t="s">
        <v>145</v>
      </c>
      <c r="F76" s="63">
        <v>1000</v>
      </c>
      <c r="G76" s="67"/>
      <c r="H76" s="63">
        <v>0</v>
      </c>
      <c r="I76" s="64">
        <f t="shared" si="0"/>
        <v>0</v>
      </c>
    </row>
    <row r="77" spans="2:9" s="38" customFormat="1" ht="30" customHeight="1" x14ac:dyDescent="0.25">
      <c r="B77" s="115" t="s">
        <v>130</v>
      </c>
      <c r="C77" s="116" t="s">
        <v>130</v>
      </c>
      <c r="D77" s="117" t="s">
        <v>130</v>
      </c>
      <c r="E77" s="62" t="s">
        <v>179</v>
      </c>
      <c r="F77" s="63">
        <v>500</v>
      </c>
      <c r="G77" s="67"/>
      <c r="H77" s="63">
        <v>0</v>
      </c>
      <c r="I77" s="64">
        <f t="shared" ref="I77:I110" si="1">H77/F77*100</f>
        <v>0</v>
      </c>
    </row>
    <row r="78" spans="2:9" s="38" customFormat="1" ht="30" customHeight="1" x14ac:dyDescent="0.25">
      <c r="B78" s="118" t="s">
        <v>138</v>
      </c>
      <c r="C78" s="119"/>
      <c r="D78" s="120"/>
      <c r="E78" s="66" t="s">
        <v>139</v>
      </c>
      <c r="F78" s="63">
        <f>SUM(F79:F82)</f>
        <v>1062</v>
      </c>
      <c r="G78" s="67"/>
      <c r="H78" s="63">
        <f>SUM(H79:H82)</f>
        <v>0</v>
      </c>
      <c r="I78" s="64">
        <f t="shared" si="1"/>
        <v>0</v>
      </c>
    </row>
    <row r="79" spans="2:9" s="38" customFormat="1" ht="30" customHeight="1" x14ac:dyDescent="0.25">
      <c r="B79" s="115" t="s">
        <v>141</v>
      </c>
      <c r="C79" s="116" t="s">
        <v>141</v>
      </c>
      <c r="D79" s="117" t="s">
        <v>141</v>
      </c>
      <c r="E79" s="62" t="s">
        <v>145</v>
      </c>
      <c r="F79" s="63">
        <v>265</v>
      </c>
      <c r="G79" s="67"/>
      <c r="H79" s="63">
        <v>0</v>
      </c>
      <c r="I79" s="64">
        <f t="shared" si="1"/>
        <v>0</v>
      </c>
    </row>
    <row r="80" spans="2:9" s="38" customFormat="1" ht="30" customHeight="1" x14ac:dyDescent="0.25">
      <c r="B80" s="115" t="s">
        <v>140</v>
      </c>
      <c r="C80" s="116" t="s">
        <v>140</v>
      </c>
      <c r="D80" s="117" t="s">
        <v>140</v>
      </c>
      <c r="E80" s="62" t="s">
        <v>164</v>
      </c>
      <c r="F80" s="63">
        <v>531</v>
      </c>
      <c r="G80" s="67"/>
      <c r="H80" s="63">
        <v>0</v>
      </c>
      <c r="I80" s="64">
        <f t="shared" si="1"/>
        <v>0</v>
      </c>
    </row>
    <row r="81" spans="2:9" s="38" customFormat="1" ht="30" customHeight="1" x14ac:dyDescent="0.25">
      <c r="B81" s="115" t="s">
        <v>143</v>
      </c>
      <c r="C81" s="116" t="s">
        <v>143</v>
      </c>
      <c r="D81" s="117" t="s">
        <v>143</v>
      </c>
      <c r="E81" s="62" t="s">
        <v>180</v>
      </c>
      <c r="F81" s="63">
        <v>133</v>
      </c>
      <c r="G81" s="67"/>
      <c r="H81" s="63">
        <v>0</v>
      </c>
      <c r="I81" s="64">
        <f t="shared" si="1"/>
        <v>0</v>
      </c>
    </row>
    <row r="82" spans="2:9" s="38" customFormat="1" ht="30" customHeight="1" x14ac:dyDescent="0.25">
      <c r="B82" s="115" t="s">
        <v>130</v>
      </c>
      <c r="C82" s="116" t="s">
        <v>130</v>
      </c>
      <c r="D82" s="117" t="s">
        <v>130</v>
      </c>
      <c r="E82" s="62" t="s">
        <v>179</v>
      </c>
      <c r="F82" s="63">
        <v>133</v>
      </c>
      <c r="G82" s="67"/>
      <c r="H82" s="63">
        <v>0</v>
      </c>
      <c r="I82" s="64">
        <f t="shared" si="1"/>
        <v>0</v>
      </c>
    </row>
    <row r="83" spans="2:9" s="38" customFormat="1" ht="30" customHeight="1" x14ac:dyDescent="0.25">
      <c r="B83" s="118" t="s">
        <v>172</v>
      </c>
      <c r="C83" s="119"/>
      <c r="D83" s="120"/>
      <c r="E83" s="66" t="s">
        <v>171</v>
      </c>
      <c r="F83" s="63">
        <f>SUM(F84:F85)</f>
        <v>4000</v>
      </c>
      <c r="G83" s="67"/>
      <c r="H83" s="63">
        <f>SUM(H84:H85)</f>
        <v>0</v>
      </c>
      <c r="I83" s="64">
        <f t="shared" si="1"/>
        <v>0</v>
      </c>
    </row>
    <row r="84" spans="2:9" s="38" customFormat="1" ht="30" customHeight="1" x14ac:dyDescent="0.25">
      <c r="B84" s="115">
        <v>3237</v>
      </c>
      <c r="C84" s="116"/>
      <c r="D84" s="117"/>
      <c r="E84" s="62" t="s">
        <v>179</v>
      </c>
      <c r="F84" s="63">
        <v>3330</v>
      </c>
      <c r="G84" s="67"/>
      <c r="H84" s="63">
        <v>0</v>
      </c>
      <c r="I84" s="64">
        <f t="shared" si="1"/>
        <v>0</v>
      </c>
    </row>
    <row r="85" spans="2:9" s="38" customFormat="1" ht="30" customHeight="1" x14ac:dyDescent="0.25">
      <c r="B85" s="115">
        <v>3233</v>
      </c>
      <c r="C85" s="116"/>
      <c r="D85" s="117"/>
      <c r="E85" s="62" t="s">
        <v>145</v>
      </c>
      <c r="F85" s="63">
        <v>670</v>
      </c>
      <c r="G85" s="67"/>
      <c r="H85" s="63">
        <v>0</v>
      </c>
      <c r="I85" s="64">
        <f t="shared" si="1"/>
        <v>0</v>
      </c>
    </row>
    <row r="86" spans="2:9" s="38" customFormat="1" ht="30" customHeight="1" x14ac:dyDescent="0.25">
      <c r="B86" s="118" t="s">
        <v>181</v>
      </c>
      <c r="C86" s="119"/>
      <c r="D86" s="120"/>
      <c r="E86" s="66" t="s">
        <v>182</v>
      </c>
      <c r="F86" s="63">
        <f>SUM(F87:F88)</f>
        <v>664</v>
      </c>
      <c r="G86" s="67"/>
      <c r="H86" s="63">
        <f>SUM(H87:H88)</f>
        <v>0</v>
      </c>
      <c r="I86" s="64">
        <f t="shared" si="1"/>
        <v>0</v>
      </c>
    </row>
    <row r="87" spans="2:9" s="38" customFormat="1" ht="30" customHeight="1" x14ac:dyDescent="0.25">
      <c r="B87" s="115" t="s">
        <v>141</v>
      </c>
      <c r="C87" s="116" t="s">
        <v>141</v>
      </c>
      <c r="D87" s="117" t="s">
        <v>141</v>
      </c>
      <c r="E87" s="62" t="s">
        <v>183</v>
      </c>
      <c r="F87" s="63">
        <v>332</v>
      </c>
      <c r="G87" s="67"/>
      <c r="H87" s="63">
        <v>0</v>
      </c>
      <c r="I87" s="64">
        <f t="shared" si="1"/>
        <v>0</v>
      </c>
    </row>
    <row r="88" spans="2:9" s="38" customFormat="1" ht="30" customHeight="1" x14ac:dyDescent="0.25">
      <c r="B88" s="115" t="s">
        <v>143</v>
      </c>
      <c r="C88" s="116" t="s">
        <v>143</v>
      </c>
      <c r="D88" s="117" t="s">
        <v>143</v>
      </c>
      <c r="E88" s="62" t="s">
        <v>154</v>
      </c>
      <c r="F88" s="63">
        <v>332</v>
      </c>
      <c r="G88" s="67"/>
      <c r="H88" s="63">
        <v>0</v>
      </c>
      <c r="I88" s="64">
        <f t="shared" si="1"/>
        <v>0</v>
      </c>
    </row>
    <row r="89" spans="2:9" s="38" customFormat="1" ht="30" customHeight="1" x14ac:dyDescent="0.25">
      <c r="B89" s="118" t="s">
        <v>184</v>
      </c>
      <c r="C89" s="119"/>
      <c r="D89" s="120"/>
      <c r="E89" s="66" t="s">
        <v>185</v>
      </c>
      <c r="F89" s="63">
        <f>F90+F92+F95+F97</f>
        <v>15972</v>
      </c>
      <c r="G89" s="67"/>
      <c r="H89" s="63">
        <f>H90+H92+H95+H97</f>
        <v>909.43000000000006</v>
      </c>
      <c r="I89" s="64">
        <f t="shared" si="1"/>
        <v>5.6939018281993494</v>
      </c>
    </row>
    <row r="90" spans="2:9" s="38" customFormat="1" ht="30" customHeight="1" x14ac:dyDescent="0.25">
      <c r="B90" s="118" t="s">
        <v>127</v>
      </c>
      <c r="C90" s="119"/>
      <c r="D90" s="120"/>
      <c r="E90" s="66" t="s">
        <v>128</v>
      </c>
      <c r="F90" s="63">
        <f>F91</f>
        <v>2654</v>
      </c>
      <c r="G90" s="67"/>
      <c r="H90" s="63">
        <f>SUM(H91:H94)</f>
        <v>0</v>
      </c>
      <c r="I90" s="64">
        <f t="shared" si="1"/>
        <v>0</v>
      </c>
    </row>
    <row r="91" spans="2:9" s="38" customFormat="1" ht="30" customHeight="1" x14ac:dyDescent="0.25">
      <c r="B91" s="115">
        <v>3235</v>
      </c>
      <c r="C91" s="116"/>
      <c r="D91" s="117"/>
      <c r="E91" s="62" t="s">
        <v>146</v>
      </c>
      <c r="F91" s="63">
        <v>2654</v>
      </c>
      <c r="G91" s="67"/>
      <c r="H91" s="63">
        <v>0</v>
      </c>
      <c r="I91" s="64">
        <f t="shared" si="1"/>
        <v>0</v>
      </c>
    </row>
    <row r="92" spans="2:9" s="38" customFormat="1" ht="30" customHeight="1" x14ac:dyDescent="0.25">
      <c r="B92" s="118" t="s">
        <v>138</v>
      </c>
      <c r="C92" s="119"/>
      <c r="D92" s="120"/>
      <c r="E92" s="66" t="s">
        <v>139</v>
      </c>
      <c r="F92" s="63">
        <f>SUM(F93:F94)</f>
        <v>664</v>
      </c>
      <c r="G92" s="67"/>
      <c r="H92" s="63">
        <f>H93+H94</f>
        <v>0</v>
      </c>
      <c r="I92" s="64">
        <f t="shared" si="1"/>
        <v>0</v>
      </c>
    </row>
    <row r="93" spans="2:9" s="38" customFormat="1" ht="30" customHeight="1" x14ac:dyDescent="0.25">
      <c r="B93" s="115">
        <v>3233</v>
      </c>
      <c r="C93" s="116"/>
      <c r="D93" s="117"/>
      <c r="E93" s="62" t="s">
        <v>145</v>
      </c>
      <c r="F93" s="63">
        <v>332</v>
      </c>
      <c r="G93" s="67"/>
      <c r="H93" s="63">
        <v>0</v>
      </c>
      <c r="I93" s="64">
        <f t="shared" si="1"/>
        <v>0</v>
      </c>
    </row>
    <row r="94" spans="2:9" s="38" customFormat="1" ht="30" customHeight="1" x14ac:dyDescent="0.25">
      <c r="B94" s="115">
        <v>3293</v>
      </c>
      <c r="C94" s="116"/>
      <c r="D94" s="117"/>
      <c r="E94" s="62" t="s">
        <v>154</v>
      </c>
      <c r="F94" s="63">
        <v>332</v>
      </c>
      <c r="G94" s="67"/>
      <c r="H94" s="63">
        <v>0</v>
      </c>
      <c r="I94" s="64">
        <f t="shared" si="1"/>
        <v>0</v>
      </c>
    </row>
    <row r="95" spans="2:9" s="38" customFormat="1" ht="30" customHeight="1" x14ac:dyDescent="0.25">
      <c r="B95" s="118" t="s">
        <v>165</v>
      </c>
      <c r="C95" s="119"/>
      <c r="D95" s="120"/>
      <c r="E95" s="66" t="s">
        <v>166</v>
      </c>
      <c r="F95" s="63">
        <f>F96</f>
        <v>796</v>
      </c>
      <c r="G95" s="67"/>
      <c r="H95" s="63">
        <f>H96</f>
        <v>0</v>
      </c>
      <c r="I95" s="64">
        <f t="shared" si="1"/>
        <v>0</v>
      </c>
    </row>
    <row r="96" spans="2:9" s="38" customFormat="1" ht="30" customHeight="1" x14ac:dyDescent="0.25">
      <c r="B96" s="115">
        <v>3233</v>
      </c>
      <c r="C96" s="116"/>
      <c r="D96" s="117"/>
      <c r="E96" s="62" t="s">
        <v>145</v>
      </c>
      <c r="F96" s="63">
        <v>796</v>
      </c>
      <c r="G96" s="67"/>
      <c r="H96" s="63">
        <v>0</v>
      </c>
      <c r="I96" s="64">
        <f t="shared" si="1"/>
        <v>0</v>
      </c>
    </row>
    <row r="97" spans="2:9" s="38" customFormat="1" ht="30" customHeight="1" x14ac:dyDescent="0.25">
      <c r="B97" s="118" t="s">
        <v>181</v>
      </c>
      <c r="C97" s="119"/>
      <c r="D97" s="120"/>
      <c r="E97" s="66" t="s">
        <v>182</v>
      </c>
      <c r="F97" s="63">
        <f>SUM(F98:F101)</f>
        <v>11858</v>
      </c>
      <c r="G97" s="67"/>
      <c r="H97" s="63">
        <f>SUM(H98:H101)</f>
        <v>909.43000000000006</v>
      </c>
      <c r="I97" s="64">
        <f t="shared" si="1"/>
        <v>7.669337156350144</v>
      </c>
    </row>
    <row r="98" spans="2:9" s="38" customFormat="1" ht="30" customHeight="1" x14ac:dyDescent="0.25">
      <c r="B98" s="115" t="s">
        <v>129</v>
      </c>
      <c r="C98" s="116" t="s">
        <v>129</v>
      </c>
      <c r="D98" s="117" t="s">
        <v>129</v>
      </c>
      <c r="E98" s="62" t="s">
        <v>162</v>
      </c>
      <c r="F98" s="63">
        <v>2633</v>
      </c>
      <c r="G98" s="67"/>
      <c r="H98" s="63">
        <v>0</v>
      </c>
      <c r="I98" s="64">
        <f t="shared" si="1"/>
        <v>0</v>
      </c>
    </row>
    <row r="99" spans="2:9" s="38" customFormat="1" ht="30" customHeight="1" x14ac:dyDescent="0.25">
      <c r="B99" s="115" t="s">
        <v>141</v>
      </c>
      <c r="C99" s="116" t="s">
        <v>141</v>
      </c>
      <c r="D99" s="117" t="s">
        <v>141</v>
      </c>
      <c r="E99" s="62" t="s">
        <v>145</v>
      </c>
      <c r="F99" s="63">
        <v>4031</v>
      </c>
      <c r="G99" s="67"/>
      <c r="H99" s="63">
        <v>600</v>
      </c>
      <c r="I99" s="64">
        <f t="shared" si="1"/>
        <v>14.884644008930787</v>
      </c>
    </row>
    <row r="100" spans="2:9" s="38" customFormat="1" ht="30" customHeight="1" x14ac:dyDescent="0.25">
      <c r="B100" s="115" t="s">
        <v>143</v>
      </c>
      <c r="C100" s="116" t="s">
        <v>143</v>
      </c>
      <c r="D100" s="117" t="s">
        <v>143</v>
      </c>
      <c r="E100" s="62" t="s">
        <v>154</v>
      </c>
      <c r="F100" s="63">
        <v>1898</v>
      </c>
      <c r="G100" s="67"/>
      <c r="H100" s="63">
        <v>309.43</v>
      </c>
      <c r="I100" s="64">
        <f t="shared" si="1"/>
        <v>16.302950474183351</v>
      </c>
    </row>
    <row r="101" spans="2:9" s="38" customFormat="1" ht="30" customHeight="1" x14ac:dyDescent="0.25">
      <c r="B101" s="115" t="s">
        <v>142</v>
      </c>
      <c r="C101" s="116" t="s">
        <v>142</v>
      </c>
      <c r="D101" s="117" t="s">
        <v>142</v>
      </c>
      <c r="E101" s="62" t="s">
        <v>146</v>
      </c>
      <c r="F101" s="63">
        <v>3296</v>
      </c>
      <c r="G101" s="67"/>
      <c r="H101" s="63">
        <v>0</v>
      </c>
      <c r="I101" s="64">
        <f t="shared" si="1"/>
        <v>0</v>
      </c>
    </row>
    <row r="102" spans="2:9" s="38" customFormat="1" ht="30" customHeight="1" x14ac:dyDescent="0.25">
      <c r="B102" s="118" t="s">
        <v>186</v>
      </c>
      <c r="C102" s="119"/>
      <c r="D102" s="120"/>
      <c r="E102" s="66" t="s">
        <v>187</v>
      </c>
      <c r="F102" s="63">
        <f>SUM(F103+F107+F109)</f>
        <v>57000</v>
      </c>
      <c r="G102" s="67"/>
      <c r="H102" s="63">
        <f>SUM(H103+H107+H109)</f>
        <v>0</v>
      </c>
      <c r="I102" s="64">
        <f t="shared" si="1"/>
        <v>0</v>
      </c>
    </row>
    <row r="103" spans="2:9" s="38" customFormat="1" ht="30" customHeight="1" x14ac:dyDescent="0.25">
      <c r="B103" s="118" t="s">
        <v>127</v>
      </c>
      <c r="C103" s="119"/>
      <c r="D103" s="120"/>
      <c r="E103" s="66" t="s">
        <v>128</v>
      </c>
      <c r="F103" s="63">
        <f>SUM(F104:F106)</f>
        <v>10000</v>
      </c>
      <c r="G103" s="67"/>
      <c r="H103" s="63">
        <f>SUM(H104:H106)</f>
        <v>0</v>
      </c>
      <c r="I103" s="64">
        <f t="shared" si="1"/>
        <v>0</v>
      </c>
    </row>
    <row r="104" spans="2:9" s="38" customFormat="1" ht="30" customHeight="1" x14ac:dyDescent="0.25">
      <c r="B104" s="115">
        <v>3224</v>
      </c>
      <c r="C104" s="116"/>
      <c r="D104" s="117"/>
      <c r="E104" s="62" t="s">
        <v>188</v>
      </c>
      <c r="F104" s="63">
        <v>1000</v>
      </c>
      <c r="G104" s="67"/>
      <c r="H104" s="63">
        <v>0</v>
      </c>
      <c r="I104" s="64">
        <f t="shared" si="1"/>
        <v>0</v>
      </c>
    </row>
    <row r="105" spans="2:9" s="38" customFormat="1" ht="30" customHeight="1" x14ac:dyDescent="0.25">
      <c r="B105" s="115">
        <v>3232</v>
      </c>
      <c r="C105" s="116"/>
      <c r="D105" s="117"/>
      <c r="E105" s="62" t="s">
        <v>144</v>
      </c>
      <c r="F105" s="63">
        <v>8000</v>
      </c>
      <c r="G105" s="67"/>
      <c r="H105" s="63">
        <v>0</v>
      </c>
      <c r="I105" s="64">
        <f t="shared" si="1"/>
        <v>0</v>
      </c>
    </row>
    <row r="106" spans="2:9" s="38" customFormat="1" ht="30" customHeight="1" x14ac:dyDescent="0.25">
      <c r="B106" s="115">
        <v>4227</v>
      </c>
      <c r="C106" s="116"/>
      <c r="D106" s="117"/>
      <c r="E106" s="62" t="s">
        <v>189</v>
      </c>
      <c r="F106" s="63">
        <v>1000</v>
      </c>
      <c r="G106" s="67"/>
      <c r="H106" s="63">
        <v>0</v>
      </c>
      <c r="I106" s="64">
        <f t="shared" si="1"/>
        <v>0</v>
      </c>
    </row>
    <row r="107" spans="2:9" s="38" customFormat="1" ht="30" customHeight="1" x14ac:dyDescent="0.25">
      <c r="B107" s="118" t="s">
        <v>138</v>
      </c>
      <c r="C107" s="119"/>
      <c r="D107" s="120"/>
      <c r="E107" s="66" t="s">
        <v>139</v>
      </c>
      <c r="F107" s="63">
        <f>F108</f>
        <v>7000</v>
      </c>
      <c r="G107" s="67"/>
      <c r="H107" s="63">
        <f>H108</f>
        <v>0</v>
      </c>
      <c r="I107" s="64">
        <f t="shared" si="1"/>
        <v>0</v>
      </c>
    </row>
    <row r="108" spans="2:9" s="38" customFormat="1" ht="30" customHeight="1" x14ac:dyDescent="0.25">
      <c r="B108" s="115">
        <v>3232</v>
      </c>
      <c r="C108" s="116"/>
      <c r="D108" s="117"/>
      <c r="E108" s="62" t="s">
        <v>144</v>
      </c>
      <c r="F108" s="63">
        <v>7000</v>
      </c>
      <c r="G108" s="67"/>
      <c r="H108" s="63">
        <v>0</v>
      </c>
      <c r="I108" s="64">
        <f t="shared" si="1"/>
        <v>0</v>
      </c>
    </row>
    <row r="109" spans="2:9" s="38" customFormat="1" ht="30" customHeight="1" x14ac:dyDescent="0.25">
      <c r="B109" s="118" t="s">
        <v>172</v>
      </c>
      <c r="C109" s="119"/>
      <c r="D109" s="120"/>
      <c r="E109" s="66" t="s">
        <v>171</v>
      </c>
      <c r="F109" s="63">
        <f>SUM(F110:F111)</f>
        <v>40000</v>
      </c>
      <c r="G109" s="67"/>
      <c r="H109" s="63">
        <f>SUM(H110:H111)</f>
        <v>0</v>
      </c>
      <c r="I109" s="64">
        <f t="shared" si="1"/>
        <v>0</v>
      </c>
    </row>
    <row r="110" spans="2:9" s="38" customFormat="1" ht="30" customHeight="1" x14ac:dyDescent="0.25">
      <c r="B110" s="115">
        <v>3232</v>
      </c>
      <c r="C110" s="116"/>
      <c r="D110" s="117"/>
      <c r="E110" s="62" t="s">
        <v>144</v>
      </c>
      <c r="F110" s="63">
        <v>40000</v>
      </c>
      <c r="G110" s="67"/>
      <c r="H110" s="63">
        <v>0</v>
      </c>
      <c r="I110" s="64">
        <f t="shared" si="1"/>
        <v>0</v>
      </c>
    </row>
    <row r="111" spans="2:9" s="38" customFormat="1" ht="30" customHeight="1" x14ac:dyDescent="0.25">
      <c r="B111" s="115">
        <v>4227</v>
      </c>
      <c r="C111" s="116"/>
      <c r="D111" s="117"/>
      <c r="E111" s="62" t="s">
        <v>177</v>
      </c>
      <c r="F111" s="63">
        <v>0</v>
      </c>
      <c r="G111" s="67"/>
      <c r="H111" s="63">
        <v>0</v>
      </c>
      <c r="I111" s="64">
        <v>0</v>
      </c>
    </row>
  </sheetData>
  <mergeCells count="108">
    <mergeCell ref="B16:D16"/>
    <mergeCell ref="B17:D17"/>
    <mergeCell ref="B18:D18"/>
    <mergeCell ref="B20:D20"/>
    <mergeCell ref="B19:D19"/>
    <mergeCell ref="B21:D21"/>
    <mergeCell ref="B22:D22"/>
    <mergeCell ref="B15:D15"/>
    <mergeCell ref="B11:D11"/>
    <mergeCell ref="B13:D13"/>
    <mergeCell ref="B2:I2"/>
    <mergeCell ref="B10:D10"/>
    <mergeCell ref="B12:D12"/>
    <mergeCell ref="B4:I4"/>
    <mergeCell ref="B6:E6"/>
    <mergeCell ref="B7:E7"/>
    <mergeCell ref="B8:D8"/>
    <mergeCell ref="B14:D14"/>
    <mergeCell ref="B9:D9"/>
    <mergeCell ref="B23:D23"/>
    <mergeCell ref="B24:D24"/>
    <mergeCell ref="B25:D25"/>
    <mergeCell ref="B26:D26"/>
    <mergeCell ref="B27:D27"/>
    <mergeCell ref="B28:D28"/>
    <mergeCell ref="B29:D29"/>
    <mergeCell ref="B30:D30"/>
    <mergeCell ref="B31:D31"/>
    <mergeCell ref="B32:D32"/>
    <mergeCell ref="B33:D33"/>
    <mergeCell ref="B34:D34"/>
    <mergeCell ref="B35:D35"/>
    <mergeCell ref="B36:D36"/>
    <mergeCell ref="B37:D37"/>
    <mergeCell ref="B38:D38"/>
    <mergeCell ref="B39:D39"/>
    <mergeCell ref="B40:D40"/>
    <mergeCell ref="B49:D49"/>
    <mergeCell ref="B41:D41"/>
    <mergeCell ref="B42:D42"/>
    <mergeCell ref="B43:D43"/>
    <mergeCell ref="B44:D44"/>
    <mergeCell ref="B45:D45"/>
    <mergeCell ref="B46:D46"/>
    <mergeCell ref="B47:D47"/>
    <mergeCell ref="B48:D48"/>
    <mergeCell ref="B50:D50"/>
    <mergeCell ref="B51:D51"/>
    <mergeCell ref="B52:D52"/>
    <mergeCell ref="B54:D54"/>
    <mergeCell ref="B55:D55"/>
    <mergeCell ref="B56:D56"/>
    <mergeCell ref="B62:D62"/>
    <mergeCell ref="B63:D63"/>
    <mergeCell ref="B64:D64"/>
    <mergeCell ref="B53:D53"/>
    <mergeCell ref="B57:D57"/>
    <mergeCell ref="B74:D74"/>
    <mergeCell ref="B58:D58"/>
    <mergeCell ref="B59:D59"/>
    <mergeCell ref="B60:D60"/>
    <mergeCell ref="B61:D61"/>
    <mergeCell ref="B65:D65"/>
    <mergeCell ref="B75:D75"/>
    <mergeCell ref="B76:D76"/>
    <mergeCell ref="B72:D72"/>
    <mergeCell ref="B68:D68"/>
    <mergeCell ref="B69:D69"/>
    <mergeCell ref="B70:D70"/>
    <mergeCell ref="B71:D71"/>
    <mergeCell ref="B66:D66"/>
    <mergeCell ref="B67:D67"/>
    <mergeCell ref="B73:D73"/>
    <mergeCell ref="B89:D89"/>
    <mergeCell ref="B90:D90"/>
    <mergeCell ref="B91:D91"/>
    <mergeCell ref="B92:D92"/>
    <mergeCell ref="B93:D93"/>
    <mergeCell ref="B94:D94"/>
    <mergeCell ref="B77:D77"/>
    <mergeCell ref="B78:D78"/>
    <mergeCell ref="B79:D79"/>
    <mergeCell ref="B80:D80"/>
    <mergeCell ref="B81:D81"/>
    <mergeCell ref="B82:D82"/>
    <mergeCell ref="B83:D83"/>
    <mergeCell ref="B84:D84"/>
    <mergeCell ref="B85:D85"/>
    <mergeCell ref="B86:D86"/>
    <mergeCell ref="B87:D87"/>
    <mergeCell ref="B88:D88"/>
    <mergeCell ref="B104:D104"/>
    <mergeCell ref="B110:D110"/>
    <mergeCell ref="B111:D111"/>
    <mergeCell ref="B105:D105"/>
    <mergeCell ref="B106:D106"/>
    <mergeCell ref="B107:D107"/>
    <mergeCell ref="B108:D108"/>
    <mergeCell ref="B109:D109"/>
    <mergeCell ref="B95:D95"/>
    <mergeCell ref="B96:D96"/>
    <mergeCell ref="B97:D97"/>
    <mergeCell ref="B98:D98"/>
    <mergeCell ref="B99:D99"/>
    <mergeCell ref="B100:D100"/>
    <mergeCell ref="B101:D101"/>
    <mergeCell ref="B102:D102"/>
    <mergeCell ref="B103:D103"/>
  </mergeCells>
  <pageMargins left="0.7" right="0.7" top="0.75" bottom="0.75" header="0.3" footer="0.3"/>
  <pageSetup paperSize="9" scale="5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7</vt:i4>
      </vt:variant>
    </vt:vector>
  </HeadingPairs>
  <TitlesOfParts>
    <vt:vector size="7" baseType="lpstr">
      <vt:lpstr>SAŽETAK</vt:lpstr>
      <vt:lpstr> Račun prihoda i rashoda</vt:lpstr>
      <vt:lpstr>Rashodi i prihodi prema izvoru</vt:lpstr>
      <vt:lpstr>Rashodi prema funkcijskoj k </vt:lpstr>
      <vt:lpstr>Račun financiranja </vt:lpstr>
      <vt:lpstr>Račun fin prema izvorima f</vt:lpstr>
      <vt:lpstr>Programska klasifikacija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User</cp:lastModifiedBy>
  <cp:lastPrinted>2025-07-31T12:36:18Z</cp:lastPrinted>
  <dcterms:created xsi:type="dcterms:W3CDTF">2022-08-12T12:51:27Z</dcterms:created>
  <dcterms:modified xsi:type="dcterms:W3CDTF">2025-07-31T12:40:52Z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Tablica ogledni format izvještaja o izvršenju PK JLP(R)S.xlsx</vt:lpwstr>
  </property>
</Properties>
</file>